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C2" i="31" s="1"/>
  <c r="D3" i="2"/>
  <c r="D31" i="2" s="1"/>
  <c r="E3" i="2"/>
  <c r="F3" i="2"/>
  <c r="G3" i="2"/>
  <c r="H3" i="2"/>
  <c r="H31" i="2" s="1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E31" i="2"/>
  <c r="F31" i="2"/>
  <c r="G31" i="2"/>
  <c r="I31" i="2"/>
  <c r="Z12" i="1"/>
  <c r="AB12" i="1" s="1"/>
  <c r="AA12" i="1"/>
  <c r="AA21" i="1" s="1"/>
  <c r="Z13" i="1"/>
  <c r="AA13" i="1"/>
  <c r="AB13" i="1"/>
  <c r="Z14" i="1"/>
  <c r="AA14" i="1"/>
  <c r="AB14" i="1"/>
  <c r="Z15" i="1"/>
  <c r="AB15" i="1" s="1"/>
  <c r="AA15" i="1"/>
  <c r="Z16" i="1"/>
  <c r="AB16" i="1" s="1"/>
  <c r="AA16" i="1"/>
  <c r="Z17" i="1"/>
  <c r="AA17" i="1"/>
  <c r="AB17" i="1"/>
  <c r="Z18" i="1"/>
  <c r="AA18" i="1"/>
  <c r="AB18" i="1"/>
  <c r="B21" i="1"/>
  <c r="C24" i="1" s="1"/>
  <c r="C21" i="1"/>
  <c r="D21" i="1"/>
  <c r="E21" i="1"/>
  <c r="F21" i="1"/>
  <c r="G21" i="1"/>
  <c r="H21" i="1"/>
  <c r="I21" i="1"/>
  <c r="J21" i="1"/>
  <c r="K21" i="1"/>
  <c r="L21" i="1"/>
  <c r="M21" i="1"/>
  <c r="N21" i="1"/>
  <c r="C25" i="1" s="1"/>
  <c r="D25" i="1" s="1"/>
  <c r="O21" i="1"/>
  <c r="P21" i="1"/>
  <c r="Q21" i="1"/>
  <c r="C26" i="1" s="1"/>
  <c r="D26" i="1" s="1"/>
  <c r="R21" i="1"/>
  <c r="S21" i="1"/>
  <c r="T21" i="1"/>
  <c r="U21" i="1"/>
  <c r="V21" i="1"/>
  <c r="W21" i="1"/>
  <c r="X21" i="1"/>
  <c r="Y21" i="1"/>
  <c r="Z21" i="1"/>
  <c r="D22" i="1" s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AA23" i="1"/>
  <c r="B4" i="30"/>
  <c r="E4" i="30"/>
  <c r="H4" i="30"/>
  <c r="K4" i="30"/>
  <c r="N4" i="30"/>
  <c r="Q4" i="30"/>
  <c r="T4" i="30"/>
  <c r="K42" i="30"/>
  <c r="R42" i="30"/>
  <c r="K43" i="30"/>
  <c r="R43" i="30"/>
  <c r="C3" i="31"/>
  <c r="D3" i="31"/>
  <c r="D70" i="31" s="1"/>
  <c r="E3" i="31"/>
  <c r="F3" i="31"/>
  <c r="G3" i="31"/>
  <c r="H3" i="31"/>
  <c r="H70" i="31" s="1"/>
  <c r="I3" i="31"/>
  <c r="J3" i="31"/>
  <c r="K3" i="31"/>
  <c r="L3" i="31"/>
  <c r="L70" i="31" s="1"/>
  <c r="M3" i="31"/>
  <c r="N3" i="31"/>
  <c r="C5" i="31"/>
  <c r="Q5" i="31" s="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D7" i="31"/>
  <c r="E7" i="31"/>
  <c r="F7" i="31"/>
  <c r="Q7" i="31" s="1"/>
  <c r="G7" i="31"/>
  <c r="H7" i="31"/>
  <c r="I7" i="31"/>
  <c r="J7" i="31"/>
  <c r="K7" i="31"/>
  <c r="L7" i="31"/>
  <c r="M7" i="31"/>
  <c r="N7" i="31"/>
  <c r="O7" i="31"/>
  <c r="P7" i="31"/>
  <c r="C8" i="31"/>
  <c r="Q8" i="31" s="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Q9" i="31" s="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D11" i="31"/>
  <c r="E11" i="31"/>
  <c r="F11" i="31"/>
  <c r="Q11" i="31" s="1"/>
  <c r="G11" i="31"/>
  <c r="H11" i="31"/>
  <c r="I11" i="31"/>
  <c r="J11" i="31"/>
  <c r="K11" i="31"/>
  <c r="L11" i="31"/>
  <c r="M11" i="31"/>
  <c r="N11" i="31"/>
  <c r="O11" i="31"/>
  <c r="P11" i="31"/>
  <c r="C12" i="31"/>
  <c r="Q12" i="31" s="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Q13" i="31" s="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Q15" i="31" s="1"/>
  <c r="G15" i="31"/>
  <c r="H15" i="31"/>
  <c r="I15" i="31"/>
  <c r="J15" i="31"/>
  <c r="K15" i="31"/>
  <c r="L15" i="31"/>
  <c r="M15" i="31"/>
  <c r="N15" i="31"/>
  <c r="O15" i="31"/>
  <c r="P15" i="31"/>
  <c r="C16" i="31"/>
  <c r="Q16" i="31" s="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Q17" i="31" s="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Q19" i="31" s="1"/>
  <c r="G19" i="31"/>
  <c r="H19" i="31"/>
  <c r="I19" i="31"/>
  <c r="J19" i="31"/>
  <c r="K19" i="31"/>
  <c r="L19" i="31"/>
  <c r="M19" i="31"/>
  <c r="N19" i="31"/>
  <c r="O19" i="31"/>
  <c r="P19" i="31"/>
  <c r="C20" i="31"/>
  <c r="Q20" i="31" s="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Q21" i="31" s="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Q23" i="31" s="1"/>
  <c r="G23" i="31"/>
  <c r="H23" i="31"/>
  <c r="I23" i="31"/>
  <c r="J23" i="31"/>
  <c r="K23" i="31"/>
  <c r="L23" i="31"/>
  <c r="M23" i="31"/>
  <c r="N23" i="31"/>
  <c r="O23" i="31"/>
  <c r="P23" i="31"/>
  <c r="C24" i="31"/>
  <c r="Q24" i="31" s="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Q25" i="31" s="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D27" i="31"/>
  <c r="E27" i="31"/>
  <c r="F27" i="31"/>
  <c r="Q27" i="31" s="1"/>
  <c r="G27" i="31"/>
  <c r="H27" i="31"/>
  <c r="I27" i="31"/>
  <c r="J27" i="31"/>
  <c r="K27" i="31"/>
  <c r="L27" i="31"/>
  <c r="M27" i="31"/>
  <c r="N27" i="31"/>
  <c r="O27" i="31"/>
  <c r="P27" i="31"/>
  <c r="C28" i="31"/>
  <c r="Q28" i="31" s="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Q29" i="31" s="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Q31" i="31" s="1"/>
  <c r="G31" i="31"/>
  <c r="H31" i="31"/>
  <c r="I31" i="31"/>
  <c r="J31" i="31"/>
  <c r="K31" i="31"/>
  <c r="L31" i="31"/>
  <c r="M31" i="31"/>
  <c r="N31" i="31"/>
  <c r="O31" i="31"/>
  <c r="P31" i="31"/>
  <c r="C32" i="31"/>
  <c r="Q32" i="31" s="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Q33" i="31" s="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D35" i="31"/>
  <c r="E35" i="31"/>
  <c r="F35" i="31"/>
  <c r="Q35" i="31" s="1"/>
  <c r="G35" i="31"/>
  <c r="H35" i="31"/>
  <c r="I35" i="31"/>
  <c r="J35" i="31"/>
  <c r="K35" i="31"/>
  <c r="L35" i="31"/>
  <c r="M35" i="31"/>
  <c r="N35" i="31"/>
  <c r="O35" i="31"/>
  <c r="P35" i="31"/>
  <c r="C36" i="31"/>
  <c r="Q36" i="31" s="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Q37" i="31" s="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Q39" i="31" s="1"/>
  <c r="G39" i="31"/>
  <c r="H39" i="31"/>
  <c r="I39" i="31"/>
  <c r="J39" i="31"/>
  <c r="K39" i="31"/>
  <c r="L39" i="31"/>
  <c r="M39" i="31"/>
  <c r="N39" i="31"/>
  <c r="O39" i="31"/>
  <c r="P39" i="31"/>
  <c r="C40" i="31"/>
  <c r="Q40" i="31" s="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Q41" i="31" s="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D43" i="31"/>
  <c r="E43" i="31"/>
  <c r="F43" i="31"/>
  <c r="Q43" i="31" s="1"/>
  <c r="G43" i="31"/>
  <c r="H43" i="31"/>
  <c r="I43" i="31"/>
  <c r="J43" i="31"/>
  <c r="K43" i="31"/>
  <c r="L43" i="31"/>
  <c r="M43" i="31"/>
  <c r="N43" i="31"/>
  <c r="O43" i="31"/>
  <c r="P43" i="31"/>
  <c r="C44" i="31"/>
  <c r="Q44" i="31" s="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Q45" i="31" s="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Q47" i="31" s="1"/>
  <c r="G47" i="31"/>
  <c r="H47" i="31"/>
  <c r="I47" i="31"/>
  <c r="J47" i="31"/>
  <c r="K47" i="31"/>
  <c r="L47" i="31"/>
  <c r="M47" i="31"/>
  <c r="N47" i="31"/>
  <c r="O47" i="31"/>
  <c r="P47" i="31"/>
  <c r="C48" i="31"/>
  <c r="Q48" i="31" s="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Q49" i="31" s="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E54" i="31" s="1"/>
  <c r="E62" i="31" s="1"/>
  <c r="F50" i="31"/>
  <c r="G50" i="31"/>
  <c r="H50" i="31"/>
  <c r="I50" i="31"/>
  <c r="I54" i="31" s="1"/>
  <c r="I62" i="31" s="1"/>
  <c r="J50" i="31"/>
  <c r="K50" i="31"/>
  <c r="L50" i="31"/>
  <c r="M50" i="31"/>
  <c r="M54" i="31" s="1"/>
  <c r="M62" i="31" s="1"/>
  <c r="N50" i="31"/>
  <c r="O50" i="31"/>
  <c r="P50" i="31"/>
  <c r="Q50" i="31"/>
  <c r="C51" i="31"/>
  <c r="D51" i="31"/>
  <c r="E51" i="31"/>
  <c r="E53" i="31" s="1"/>
  <c r="F51" i="31"/>
  <c r="F53" i="31" s="1"/>
  <c r="F61" i="31" s="1"/>
  <c r="G51" i="31"/>
  <c r="H51" i="31"/>
  <c r="I51" i="31"/>
  <c r="I53" i="31" s="1"/>
  <c r="I61" i="31" s="1"/>
  <c r="J51" i="31"/>
  <c r="J53" i="31" s="1"/>
  <c r="J61" i="31" s="1"/>
  <c r="K51" i="31"/>
  <c r="L51" i="31"/>
  <c r="M51" i="31"/>
  <c r="M53" i="31" s="1"/>
  <c r="M61" i="31" s="1"/>
  <c r="N51" i="31"/>
  <c r="N53" i="31" s="1"/>
  <c r="N61" i="31" s="1"/>
  <c r="O51" i="31"/>
  <c r="P51" i="31"/>
  <c r="C52" i="31"/>
  <c r="Q52" i="31" s="1"/>
  <c r="D52" i="31"/>
  <c r="E52" i="31"/>
  <c r="F52" i="31"/>
  <c r="F54" i="31" s="1"/>
  <c r="F62" i="31" s="1"/>
  <c r="G52" i="31"/>
  <c r="G54" i="31" s="1"/>
  <c r="G62" i="31" s="1"/>
  <c r="H52" i="31"/>
  <c r="I52" i="31"/>
  <c r="J52" i="31"/>
  <c r="J54" i="31" s="1"/>
  <c r="J62" i="31" s="1"/>
  <c r="K52" i="31"/>
  <c r="K54" i="31" s="1"/>
  <c r="K62" i="31" s="1"/>
  <c r="L52" i="31"/>
  <c r="M52" i="31"/>
  <c r="N52" i="31"/>
  <c r="N54" i="31" s="1"/>
  <c r="N62" i="31" s="1"/>
  <c r="O52" i="31"/>
  <c r="P52" i="31"/>
  <c r="C53" i="31"/>
  <c r="E55" i="31" s="1"/>
  <c r="D53" i="31"/>
  <c r="G53" i="31"/>
  <c r="H53" i="31"/>
  <c r="K53" i="31"/>
  <c r="L53" i="31"/>
  <c r="D54" i="31"/>
  <c r="H54" i="31"/>
  <c r="L54" i="31"/>
  <c r="C61" i="31"/>
  <c r="D61" i="31"/>
  <c r="G61" i="31"/>
  <c r="H61" i="31"/>
  <c r="K61" i="31"/>
  <c r="L61" i="31"/>
  <c r="D62" i="31"/>
  <c r="H62" i="31"/>
  <c r="L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70" i="31"/>
  <c r="E70" i="31"/>
  <c r="F70" i="31"/>
  <c r="G70" i="31"/>
  <c r="I70" i="31"/>
  <c r="J70" i="31"/>
  <c r="K70" i="31"/>
  <c r="M70" i="31"/>
  <c r="N70" i="31"/>
  <c r="C72" i="31"/>
  <c r="Q72" i="31" s="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Q73" i="31" s="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D75" i="31"/>
  <c r="E75" i="31"/>
  <c r="F75" i="31"/>
  <c r="Q75" i="31" s="1"/>
  <c r="G75" i="31"/>
  <c r="H75" i="31"/>
  <c r="I75" i="31"/>
  <c r="J75" i="31"/>
  <c r="K75" i="31"/>
  <c r="L75" i="31"/>
  <c r="M75" i="31"/>
  <c r="N75" i="31"/>
  <c r="O75" i="31"/>
  <c r="P75" i="31"/>
  <c r="C76" i="31"/>
  <c r="Q76" i="31" s="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Q77" i="31" s="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D79" i="31"/>
  <c r="E79" i="31"/>
  <c r="F79" i="31"/>
  <c r="Q79" i="31" s="1"/>
  <c r="G79" i="31"/>
  <c r="H79" i="31"/>
  <c r="I79" i="31"/>
  <c r="J79" i="31"/>
  <c r="K79" i="31"/>
  <c r="L79" i="31"/>
  <c r="M79" i="31"/>
  <c r="N79" i="31"/>
  <c r="O79" i="31"/>
  <c r="P79" i="31"/>
  <c r="C80" i="31"/>
  <c r="Q80" i="31" s="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Q81" i="31" s="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D83" i="31"/>
  <c r="E83" i="31"/>
  <c r="F83" i="31"/>
  <c r="Q83" i="31" s="1"/>
  <c r="G83" i="31"/>
  <c r="H83" i="31"/>
  <c r="I83" i="31"/>
  <c r="J83" i="31"/>
  <c r="K83" i="31"/>
  <c r="L83" i="31"/>
  <c r="M83" i="31"/>
  <c r="N83" i="31"/>
  <c r="O83" i="31"/>
  <c r="P83" i="31"/>
  <c r="C84" i="31"/>
  <c r="Q84" i="31" s="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Q85" i="31" s="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D87" i="31"/>
  <c r="E87" i="31"/>
  <c r="F87" i="31"/>
  <c r="Q87" i="31" s="1"/>
  <c r="G87" i="31"/>
  <c r="H87" i="31"/>
  <c r="I87" i="31"/>
  <c r="J87" i="31"/>
  <c r="K87" i="31"/>
  <c r="L87" i="31"/>
  <c r="M87" i="31"/>
  <c r="N87" i="31"/>
  <c r="O87" i="31"/>
  <c r="P87" i="31"/>
  <c r="C88" i="31"/>
  <c r="Q88" i="31" s="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Q89" i="31" s="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Q91" i="31" s="1"/>
  <c r="G91" i="31"/>
  <c r="H91" i="31"/>
  <c r="I91" i="31"/>
  <c r="J91" i="31"/>
  <c r="K91" i="31"/>
  <c r="L91" i="31"/>
  <c r="M91" i="31"/>
  <c r="N91" i="31"/>
  <c r="O91" i="31"/>
  <c r="P91" i="31"/>
  <c r="C92" i="31"/>
  <c r="Q92" i="31" s="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Q93" i="31" s="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D95" i="31"/>
  <c r="E95" i="31"/>
  <c r="F95" i="31"/>
  <c r="Q95" i="31" s="1"/>
  <c r="G95" i="31"/>
  <c r="H95" i="31"/>
  <c r="I95" i="31"/>
  <c r="J95" i="31"/>
  <c r="K95" i="31"/>
  <c r="L95" i="31"/>
  <c r="M95" i="31"/>
  <c r="N95" i="31"/>
  <c r="O95" i="31"/>
  <c r="P95" i="31"/>
  <c r="C96" i="31"/>
  <c r="Q96" i="31" s="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Q97" i="31" s="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D99" i="31"/>
  <c r="E99" i="31"/>
  <c r="F99" i="31"/>
  <c r="Q99" i="31" s="1"/>
  <c r="G99" i="31"/>
  <c r="H99" i="31"/>
  <c r="I99" i="31"/>
  <c r="J99" i="31"/>
  <c r="K99" i="31"/>
  <c r="L99" i="31"/>
  <c r="M99" i="31"/>
  <c r="N99" i="31"/>
  <c r="O99" i="31"/>
  <c r="P99" i="31"/>
  <c r="C100" i="31"/>
  <c r="Q100" i="31" s="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Q101" i="31" s="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D103" i="31"/>
  <c r="E103" i="31"/>
  <c r="F103" i="31"/>
  <c r="Q103" i="31" s="1"/>
  <c r="G103" i="31"/>
  <c r="H103" i="31"/>
  <c r="I103" i="31"/>
  <c r="J103" i="31"/>
  <c r="K103" i="31"/>
  <c r="L103" i="31"/>
  <c r="M103" i="31"/>
  <c r="N103" i="31"/>
  <c r="O103" i="31"/>
  <c r="P103" i="31"/>
  <c r="C104" i="31"/>
  <c r="Q104" i="31" s="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Q105" i="31" s="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Q107" i="31" s="1"/>
  <c r="G107" i="31"/>
  <c r="H107" i="31"/>
  <c r="I107" i="31"/>
  <c r="J107" i="31"/>
  <c r="K107" i="31"/>
  <c r="L107" i="31"/>
  <c r="M107" i="31"/>
  <c r="N107" i="31"/>
  <c r="O107" i="31"/>
  <c r="P107" i="31"/>
  <c r="C108" i="31"/>
  <c r="Q108" i="31" s="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Q109" i="31" s="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E111" i="31"/>
  <c r="F111" i="31"/>
  <c r="Q111" i="31" s="1"/>
  <c r="G111" i="31"/>
  <c r="H111" i="31"/>
  <c r="I111" i="31"/>
  <c r="J111" i="31"/>
  <c r="K111" i="31"/>
  <c r="L111" i="31"/>
  <c r="M111" i="31"/>
  <c r="N111" i="31"/>
  <c r="O111" i="31"/>
  <c r="P111" i="31"/>
  <c r="C112" i="31"/>
  <c r="Q112" i="31" s="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Q113" i="31" s="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D115" i="31"/>
  <c r="E115" i="31"/>
  <c r="F115" i="31"/>
  <c r="Q115" i="31" s="1"/>
  <c r="G115" i="31"/>
  <c r="H115" i="31"/>
  <c r="I115" i="31"/>
  <c r="J115" i="31"/>
  <c r="K115" i="31"/>
  <c r="L115" i="31"/>
  <c r="M115" i="31"/>
  <c r="N115" i="31"/>
  <c r="O115" i="31"/>
  <c r="P115" i="31"/>
  <c r="C116" i="31"/>
  <c r="Q116" i="31" s="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Q117" i="31" s="1"/>
  <c r="D117" i="31"/>
  <c r="D121" i="31" s="1"/>
  <c r="E117" i="31"/>
  <c r="F117" i="31"/>
  <c r="G117" i="31"/>
  <c r="H117" i="31"/>
  <c r="H121" i="31" s="1"/>
  <c r="H129" i="31" s="1"/>
  <c r="I117" i="31"/>
  <c r="J117" i="31"/>
  <c r="K117" i="31"/>
  <c r="L117" i="31"/>
  <c r="L121" i="31" s="1"/>
  <c r="L129" i="31" s="1"/>
  <c r="M117" i="31"/>
  <c r="N117" i="31"/>
  <c r="O117" i="31"/>
  <c r="P117" i="31"/>
  <c r="C118" i="31"/>
  <c r="D118" i="31"/>
  <c r="D120" i="31" s="1"/>
  <c r="E118" i="31"/>
  <c r="E120" i="31" s="1"/>
  <c r="E128" i="31" s="1"/>
  <c r="F118" i="31"/>
  <c r="G118" i="31"/>
  <c r="H118" i="31"/>
  <c r="H120" i="31" s="1"/>
  <c r="H128" i="31" s="1"/>
  <c r="I118" i="31"/>
  <c r="I120" i="31" s="1"/>
  <c r="I128" i="31" s="1"/>
  <c r="J118" i="31"/>
  <c r="K118" i="31"/>
  <c r="L118" i="31"/>
  <c r="L120" i="31" s="1"/>
  <c r="L128" i="31" s="1"/>
  <c r="M118" i="31"/>
  <c r="M120" i="31" s="1"/>
  <c r="M128" i="31" s="1"/>
  <c r="N118" i="31"/>
  <c r="O118" i="31"/>
  <c r="P118" i="31"/>
  <c r="Q118" i="31"/>
  <c r="C119" i="31"/>
  <c r="D119" i="31"/>
  <c r="E119" i="31"/>
  <c r="E121" i="31" s="1"/>
  <c r="E129" i="31" s="1"/>
  <c r="F119" i="31"/>
  <c r="Q119" i="31" s="1"/>
  <c r="G119" i="31"/>
  <c r="H119" i="31"/>
  <c r="I119" i="31"/>
  <c r="I121" i="31" s="1"/>
  <c r="I129" i="31" s="1"/>
  <c r="J119" i="31"/>
  <c r="J121" i="31" s="1"/>
  <c r="J129" i="31" s="1"/>
  <c r="K119" i="31"/>
  <c r="L119" i="31"/>
  <c r="M119" i="31"/>
  <c r="M121" i="31" s="1"/>
  <c r="M129" i="31" s="1"/>
  <c r="N119" i="31"/>
  <c r="N121" i="31" s="1"/>
  <c r="N129" i="31" s="1"/>
  <c r="O119" i="31"/>
  <c r="P119" i="31"/>
  <c r="C120" i="31"/>
  <c r="D122" i="31" s="1"/>
  <c r="F120" i="31"/>
  <c r="G120" i="31"/>
  <c r="J120" i="31"/>
  <c r="K120" i="31"/>
  <c r="N120" i="31"/>
  <c r="C121" i="31"/>
  <c r="G121" i="31"/>
  <c r="K121" i="31"/>
  <c r="C128" i="31"/>
  <c r="F128" i="31"/>
  <c r="G128" i="31"/>
  <c r="J128" i="31"/>
  <c r="K128" i="31"/>
  <c r="N128" i="31"/>
  <c r="C129" i="31"/>
  <c r="G129" i="31"/>
  <c r="K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E137" i="31"/>
  <c r="F137" i="31"/>
  <c r="G137" i="31"/>
  <c r="I137" i="31"/>
  <c r="J137" i="31"/>
  <c r="K137" i="31"/>
  <c r="M137" i="31"/>
  <c r="N137" i="31"/>
  <c r="C139" i="31"/>
  <c r="D139" i="31"/>
  <c r="E139" i="31"/>
  <c r="F139" i="31"/>
  <c r="Q139" i="31" s="1"/>
  <c r="G139" i="31"/>
  <c r="H139" i="31"/>
  <c r="I139" i="31"/>
  <c r="J139" i="31"/>
  <c r="K139" i="31"/>
  <c r="L139" i="31"/>
  <c r="M139" i="31"/>
  <c r="N139" i="31"/>
  <c r="O139" i="31"/>
  <c r="P139" i="31"/>
  <c r="C140" i="31"/>
  <c r="Q140" i="31" s="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Q141" i="31" s="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D143" i="31"/>
  <c r="E143" i="31"/>
  <c r="F143" i="31"/>
  <c r="Q143" i="31" s="1"/>
  <c r="G143" i="31"/>
  <c r="H143" i="31"/>
  <c r="I143" i="31"/>
  <c r="J143" i="31"/>
  <c r="K143" i="31"/>
  <c r="L143" i="31"/>
  <c r="M143" i="31"/>
  <c r="N143" i="31"/>
  <c r="O143" i="31"/>
  <c r="P143" i="31"/>
  <c r="C144" i="31"/>
  <c r="Q144" i="31" s="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Q145" i="31" s="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D147" i="31"/>
  <c r="E147" i="31"/>
  <c r="F147" i="31"/>
  <c r="Q147" i="31" s="1"/>
  <c r="G147" i="31"/>
  <c r="H147" i="31"/>
  <c r="I147" i="31"/>
  <c r="J147" i="31"/>
  <c r="K147" i="31"/>
  <c r="L147" i="31"/>
  <c r="M147" i="31"/>
  <c r="N147" i="31"/>
  <c r="O147" i="31"/>
  <c r="P147" i="31"/>
  <c r="C148" i="31"/>
  <c r="Q148" i="31" s="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Q149" i="31" s="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D151" i="31"/>
  <c r="E151" i="31"/>
  <c r="F151" i="31"/>
  <c r="Q151" i="31" s="1"/>
  <c r="G151" i="31"/>
  <c r="H151" i="31"/>
  <c r="I151" i="31"/>
  <c r="J151" i="31"/>
  <c r="K151" i="31"/>
  <c r="L151" i="31"/>
  <c r="M151" i="31"/>
  <c r="N151" i="31"/>
  <c r="O151" i="31"/>
  <c r="P151" i="31"/>
  <c r="C152" i="31"/>
  <c r="Q152" i="31" s="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Q153" i="31" s="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D155" i="31"/>
  <c r="E155" i="31"/>
  <c r="F155" i="31"/>
  <c r="Q155" i="31" s="1"/>
  <c r="G155" i="31"/>
  <c r="H155" i="31"/>
  <c r="I155" i="31"/>
  <c r="J155" i="31"/>
  <c r="K155" i="31"/>
  <c r="L155" i="31"/>
  <c r="M155" i="31"/>
  <c r="N155" i="31"/>
  <c r="O155" i="31"/>
  <c r="P155" i="31"/>
  <c r="C156" i="31"/>
  <c r="Q156" i="31" s="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Q157" i="31" s="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E159" i="31"/>
  <c r="F159" i="31"/>
  <c r="Q159" i="31" s="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Q161" i="31" s="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E163" i="31"/>
  <c r="F163" i="31"/>
  <c r="Q163" i="31" s="1"/>
  <c r="G163" i="31"/>
  <c r="H163" i="31"/>
  <c r="I163" i="31"/>
  <c r="J163" i="31"/>
  <c r="K163" i="31"/>
  <c r="L163" i="31"/>
  <c r="M163" i="31"/>
  <c r="N163" i="31"/>
  <c r="O163" i="31"/>
  <c r="P163" i="31"/>
  <c r="C164" i="31"/>
  <c r="Q164" i="31" s="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Q165" i="31" s="1"/>
  <c r="D165" i="3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D167" i="31"/>
  <c r="E167" i="31"/>
  <c r="F167" i="31"/>
  <c r="Q167" i="31" s="1"/>
  <c r="G167" i="31"/>
  <c r="H167" i="31"/>
  <c r="I167" i="31"/>
  <c r="J167" i="31"/>
  <c r="K167" i="31"/>
  <c r="L167" i="31"/>
  <c r="M167" i="31"/>
  <c r="N167" i="31"/>
  <c r="O167" i="31"/>
  <c r="P167" i="31"/>
  <c r="C168" i="31"/>
  <c r="Q168" i="31" s="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Q169" i="31" s="1"/>
  <c r="D169" i="3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D171" i="31"/>
  <c r="E171" i="31"/>
  <c r="F171" i="31"/>
  <c r="Q171" i="31" s="1"/>
  <c r="G171" i="31"/>
  <c r="H171" i="31"/>
  <c r="I171" i="31"/>
  <c r="J171" i="31"/>
  <c r="K171" i="31"/>
  <c r="L171" i="31"/>
  <c r="M171" i="31"/>
  <c r="N171" i="31"/>
  <c r="O171" i="31"/>
  <c r="P171" i="31"/>
  <c r="C172" i="31"/>
  <c r="Q172" i="31" s="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Q173" i="31" s="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D175" i="31"/>
  <c r="E175" i="31"/>
  <c r="F175" i="31"/>
  <c r="Q175" i="31" s="1"/>
  <c r="G175" i="31"/>
  <c r="H175" i="31"/>
  <c r="I175" i="31"/>
  <c r="J175" i="31"/>
  <c r="K175" i="31"/>
  <c r="L175" i="31"/>
  <c r="M175" i="31"/>
  <c r="N175" i="31"/>
  <c r="O175" i="31"/>
  <c r="P175" i="31"/>
  <c r="C176" i="31"/>
  <c r="Q176" i="31" s="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Q177" i="31" s="1"/>
  <c r="D177" i="3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C179" i="31"/>
  <c r="D179" i="31"/>
  <c r="E179" i="31"/>
  <c r="F179" i="31"/>
  <c r="Q179" i="31" s="1"/>
  <c r="G179" i="31"/>
  <c r="H179" i="31"/>
  <c r="I179" i="31"/>
  <c r="J179" i="31"/>
  <c r="K179" i="31"/>
  <c r="L179" i="31"/>
  <c r="M179" i="31"/>
  <c r="N179" i="31"/>
  <c r="O179" i="31"/>
  <c r="P179" i="31"/>
  <c r="C180" i="31"/>
  <c r="Q180" i="31" s="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Q181" i="31" s="1"/>
  <c r="D181" i="3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D183" i="31"/>
  <c r="E183" i="31"/>
  <c r="F183" i="31"/>
  <c r="Q183" i="31" s="1"/>
  <c r="G183" i="31"/>
  <c r="H183" i="31"/>
  <c r="I183" i="31"/>
  <c r="J183" i="31"/>
  <c r="K183" i="31"/>
  <c r="L183" i="31"/>
  <c r="M183" i="31"/>
  <c r="N183" i="31"/>
  <c r="O183" i="31"/>
  <c r="P183" i="31"/>
  <c r="C184" i="31"/>
  <c r="C188" i="31" s="1"/>
  <c r="D184" i="31"/>
  <c r="E184" i="31"/>
  <c r="F184" i="31"/>
  <c r="G184" i="31"/>
  <c r="G188" i="31" s="1"/>
  <c r="G196" i="31" s="1"/>
  <c r="H184" i="31"/>
  <c r="I184" i="31"/>
  <c r="J184" i="31"/>
  <c r="K184" i="31"/>
  <c r="K188" i="31" s="1"/>
  <c r="K196" i="31" s="1"/>
  <c r="L184" i="31"/>
  <c r="M184" i="31"/>
  <c r="N184" i="31"/>
  <c r="O184" i="31"/>
  <c r="P184" i="31"/>
  <c r="C185" i="31"/>
  <c r="Q185" i="31" s="1"/>
  <c r="D185" i="31"/>
  <c r="D187" i="31" s="1"/>
  <c r="D195" i="31" s="1"/>
  <c r="E185" i="31"/>
  <c r="F185" i="31"/>
  <c r="G185" i="31"/>
  <c r="G187" i="31" s="1"/>
  <c r="G195" i="31" s="1"/>
  <c r="H185" i="31"/>
  <c r="H187" i="31" s="1"/>
  <c r="H195" i="31" s="1"/>
  <c r="I185" i="31"/>
  <c r="J185" i="31"/>
  <c r="K185" i="31"/>
  <c r="K187" i="31" s="1"/>
  <c r="K195" i="31" s="1"/>
  <c r="L185" i="31"/>
  <c r="L187" i="31" s="1"/>
  <c r="L195" i="31" s="1"/>
  <c r="M185" i="31"/>
  <c r="N185" i="31"/>
  <c r="O185" i="31"/>
  <c r="P185" i="31"/>
  <c r="C186" i="31"/>
  <c r="D186" i="31"/>
  <c r="D188" i="31" s="1"/>
  <c r="D196" i="31" s="1"/>
  <c r="E186" i="31"/>
  <c r="E188" i="31" s="1"/>
  <c r="E196" i="31" s="1"/>
  <c r="F186" i="31"/>
  <c r="G186" i="31"/>
  <c r="H186" i="31"/>
  <c r="H188" i="31" s="1"/>
  <c r="H196" i="31" s="1"/>
  <c r="I186" i="31"/>
  <c r="I188" i="31" s="1"/>
  <c r="I196" i="31" s="1"/>
  <c r="J186" i="31"/>
  <c r="K186" i="31"/>
  <c r="L186" i="31"/>
  <c r="L188" i="31" s="1"/>
  <c r="L196" i="31" s="1"/>
  <c r="M186" i="31"/>
  <c r="M188" i="31" s="1"/>
  <c r="M196" i="31" s="1"/>
  <c r="N186" i="31"/>
  <c r="O186" i="31"/>
  <c r="P186" i="31"/>
  <c r="Q186" i="31"/>
  <c r="E187" i="31"/>
  <c r="F187" i="31"/>
  <c r="I187" i="31"/>
  <c r="J187" i="31"/>
  <c r="M187" i="31"/>
  <c r="N187" i="31"/>
  <c r="F188" i="31"/>
  <c r="J188" i="31"/>
  <c r="N188" i="31"/>
  <c r="E195" i="31"/>
  <c r="F195" i="31"/>
  <c r="I195" i="31"/>
  <c r="J195" i="31"/>
  <c r="M195" i="31"/>
  <c r="N195" i="31"/>
  <c r="F196" i="31"/>
  <c r="J196" i="31"/>
  <c r="N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E204" i="31"/>
  <c r="F204" i="31"/>
  <c r="G204" i="31"/>
  <c r="I204" i="31"/>
  <c r="J204" i="31"/>
  <c r="K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C207" i="31"/>
  <c r="D207" i="31"/>
  <c r="E207" i="31"/>
  <c r="F207" i="31"/>
  <c r="Q207" i="31" s="1"/>
  <c r="G207" i="31"/>
  <c r="H207" i="31"/>
  <c r="I207" i="31"/>
  <c r="J207" i="31"/>
  <c r="K207" i="31"/>
  <c r="L207" i="31"/>
  <c r="M207" i="31"/>
  <c r="N207" i="31"/>
  <c r="O207" i="31"/>
  <c r="P207" i="31"/>
  <c r="C208" i="31"/>
  <c r="Q208" i="31" s="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Q209" i="31" s="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D211" i="31"/>
  <c r="E211" i="31"/>
  <c r="F211" i="31"/>
  <c r="Q211" i="31" s="1"/>
  <c r="G211" i="31"/>
  <c r="H211" i="31"/>
  <c r="I211" i="31"/>
  <c r="J211" i="31"/>
  <c r="K211" i="31"/>
  <c r="L211" i="31"/>
  <c r="M211" i="31"/>
  <c r="N211" i="31"/>
  <c r="O211" i="31"/>
  <c r="P211" i="31"/>
  <c r="C212" i="31"/>
  <c r="Q212" i="31" s="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Q213" i="31" s="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C215" i="31"/>
  <c r="D215" i="31"/>
  <c r="E215" i="31"/>
  <c r="F215" i="31"/>
  <c r="Q215" i="31" s="1"/>
  <c r="G215" i="31"/>
  <c r="H215" i="31"/>
  <c r="I215" i="31"/>
  <c r="J215" i="31"/>
  <c r="K215" i="31"/>
  <c r="L215" i="31"/>
  <c r="M215" i="31"/>
  <c r="N215" i="31"/>
  <c r="O215" i="31"/>
  <c r="P215" i="31"/>
  <c r="C216" i="31"/>
  <c r="Q216" i="31" s="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Q217" i="31" s="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Q219" i="31" s="1"/>
  <c r="G219" i="31"/>
  <c r="H219" i="31"/>
  <c r="I219" i="31"/>
  <c r="J219" i="31"/>
  <c r="K219" i="31"/>
  <c r="L219" i="31"/>
  <c r="M219" i="31"/>
  <c r="N219" i="31"/>
  <c r="O219" i="31"/>
  <c r="P219" i="31"/>
  <c r="C220" i="31"/>
  <c r="Q220" i="31" s="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Q221" i="31" s="1"/>
  <c r="D221" i="3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D223" i="31"/>
  <c r="E223" i="31"/>
  <c r="F223" i="31"/>
  <c r="Q223" i="31" s="1"/>
  <c r="G223" i="31"/>
  <c r="H223" i="31"/>
  <c r="I223" i="31"/>
  <c r="J223" i="31"/>
  <c r="K223" i="31"/>
  <c r="L223" i="31"/>
  <c r="M223" i="31"/>
  <c r="N223" i="31"/>
  <c r="O223" i="31"/>
  <c r="P223" i="31"/>
  <c r="C224" i="31"/>
  <c r="Q224" i="31" s="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Q225" i="31" s="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D227" i="31"/>
  <c r="E227" i="31"/>
  <c r="F227" i="31"/>
  <c r="Q227" i="31" s="1"/>
  <c r="G227" i="31"/>
  <c r="H227" i="31"/>
  <c r="I227" i="31"/>
  <c r="J227" i="31"/>
  <c r="K227" i="31"/>
  <c r="L227" i="31"/>
  <c r="M227" i="31"/>
  <c r="N227" i="31"/>
  <c r="O227" i="31"/>
  <c r="P227" i="31"/>
  <c r="C228" i="31"/>
  <c r="Q228" i="31" s="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Q229" i="31" s="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C231" i="31"/>
  <c r="D231" i="31"/>
  <c r="E231" i="31"/>
  <c r="F231" i="31"/>
  <c r="Q231" i="31" s="1"/>
  <c r="G231" i="31"/>
  <c r="H231" i="31"/>
  <c r="I231" i="31"/>
  <c r="J231" i="31"/>
  <c r="K231" i="31"/>
  <c r="L231" i="31"/>
  <c r="M231" i="31"/>
  <c r="N231" i="31"/>
  <c r="O231" i="31"/>
  <c r="P231" i="31"/>
  <c r="C232" i="31"/>
  <c r="Q232" i="31" s="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Q233" i="31" s="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Q235" i="31" s="1"/>
  <c r="G235" i="31"/>
  <c r="H235" i="31"/>
  <c r="I235" i="31"/>
  <c r="J235" i="31"/>
  <c r="K235" i="31"/>
  <c r="L235" i="31"/>
  <c r="M235" i="31"/>
  <c r="N235" i="31"/>
  <c r="O235" i="31"/>
  <c r="P235" i="31"/>
  <c r="C236" i="31"/>
  <c r="Q236" i="31" s="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Q237" i="31" s="1"/>
  <c r="D237" i="3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C239" i="31"/>
  <c r="D239" i="31"/>
  <c r="E239" i="31"/>
  <c r="F239" i="31"/>
  <c r="Q239" i="31" s="1"/>
  <c r="G239" i="31"/>
  <c r="H239" i="31"/>
  <c r="I239" i="31"/>
  <c r="J239" i="31"/>
  <c r="K239" i="31"/>
  <c r="L239" i="31"/>
  <c r="M239" i="31"/>
  <c r="N239" i="31"/>
  <c r="O239" i="31"/>
  <c r="P239" i="31"/>
  <c r="C240" i="31"/>
  <c r="Q240" i="31" s="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Q241" i="31" s="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Q242" i="31"/>
  <c r="C243" i="31"/>
  <c r="D243" i="31"/>
  <c r="E243" i="31"/>
  <c r="F243" i="31"/>
  <c r="Q243" i="31" s="1"/>
  <c r="G243" i="31"/>
  <c r="H243" i="31"/>
  <c r="I243" i="31"/>
  <c r="J243" i="31"/>
  <c r="K243" i="31"/>
  <c r="L243" i="31"/>
  <c r="M243" i="31"/>
  <c r="N243" i="31"/>
  <c r="O243" i="31"/>
  <c r="P243" i="31"/>
  <c r="C244" i="31"/>
  <c r="Q244" i="31" s="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Q245" i="31" s="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C246" i="31"/>
  <c r="D246" i="31"/>
  <c r="E246" i="31"/>
  <c r="F246" i="31"/>
  <c r="G246" i="31"/>
  <c r="H246" i="31"/>
  <c r="I246" i="31"/>
  <c r="J246" i="31"/>
  <c r="K246" i="31"/>
  <c r="L246" i="31"/>
  <c r="M246" i="31"/>
  <c r="N246" i="31"/>
  <c r="O246" i="31"/>
  <c r="P246" i="31"/>
  <c r="Q246" i="31"/>
  <c r="C247" i="31"/>
  <c r="D247" i="31"/>
  <c r="E247" i="31"/>
  <c r="F247" i="31"/>
  <c r="Q247" i="31" s="1"/>
  <c r="G247" i="31"/>
  <c r="H247" i="31"/>
  <c r="I247" i="31"/>
  <c r="J247" i="31"/>
  <c r="K247" i="31"/>
  <c r="L247" i="31"/>
  <c r="M247" i="31"/>
  <c r="N247" i="31"/>
  <c r="O247" i="31"/>
  <c r="P247" i="31"/>
  <c r="C248" i="31"/>
  <c r="Q248" i="31" s="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Q249" i="31" s="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D251" i="31"/>
  <c r="E251" i="31"/>
  <c r="F251" i="31"/>
  <c r="F255" i="31" s="1"/>
  <c r="F263" i="31" s="1"/>
  <c r="G251" i="31"/>
  <c r="H251" i="31"/>
  <c r="I251" i="31"/>
  <c r="J251" i="31"/>
  <c r="J255" i="31" s="1"/>
  <c r="J263" i="31" s="1"/>
  <c r="K251" i="31"/>
  <c r="L251" i="31"/>
  <c r="M251" i="31"/>
  <c r="N251" i="31"/>
  <c r="N255" i="31" s="1"/>
  <c r="N263" i="31" s="1"/>
  <c r="O251" i="31"/>
  <c r="P251" i="31"/>
  <c r="C252" i="31"/>
  <c r="Q252" i="31" s="1"/>
  <c r="D252" i="31"/>
  <c r="E252" i="31"/>
  <c r="F252" i="31"/>
  <c r="F254" i="31" s="1"/>
  <c r="F262" i="31" s="1"/>
  <c r="G252" i="31"/>
  <c r="G254" i="31" s="1"/>
  <c r="G262" i="31" s="1"/>
  <c r="H252" i="31"/>
  <c r="I252" i="31"/>
  <c r="J252" i="31"/>
  <c r="J254" i="31" s="1"/>
  <c r="J262" i="31" s="1"/>
  <c r="K252" i="31"/>
  <c r="K254" i="31" s="1"/>
  <c r="K262" i="31" s="1"/>
  <c r="L252" i="31"/>
  <c r="M252" i="31"/>
  <c r="N252" i="31"/>
  <c r="N254" i="31" s="1"/>
  <c r="N262" i="31" s="1"/>
  <c r="O252" i="31"/>
  <c r="P252" i="31"/>
  <c r="C253" i="31"/>
  <c r="Q253" i="31" s="1"/>
  <c r="D253" i="31"/>
  <c r="D255" i="31" s="1"/>
  <c r="D263" i="31" s="1"/>
  <c r="E253" i="31"/>
  <c r="F253" i="31"/>
  <c r="G253" i="31"/>
  <c r="G255" i="31" s="1"/>
  <c r="G263" i="31" s="1"/>
  <c r="H253" i="31"/>
  <c r="H255" i="31" s="1"/>
  <c r="H263" i="31" s="1"/>
  <c r="I253" i="31"/>
  <c r="J253" i="31"/>
  <c r="K253" i="31"/>
  <c r="K255" i="31" s="1"/>
  <c r="K263" i="31" s="1"/>
  <c r="L253" i="31"/>
  <c r="L255" i="31" s="1"/>
  <c r="L263" i="31" s="1"/>
  <c r="M253" i="31"/>
  <c r="N253" i="31"/>
  <c r="O253" i="31"/>
  <c r="P253" i="31"/>
  <c r="D254" i="31"/>
  <c r="E254" i="31"/>
  <c r="H254" i="31"/>
  <c r="I254" i="31"/>
  <c r="L254" i="31"/>
  <c r="M254" i="31"/>
  <c r="E255" i="31"/>
  <c r="I255" i="31"/>
  <c r="M255" i="31"/>
  <c r="D262" i="31"/>
  <c r="E262" i="31"/>
  <c r="H262" i="31"/>
  <c r="I262" i="31"/>
  <c r="L262" i="31"/>
  <c r="M262" i="31"/>
  <c r="E263" i="31"/>
  <c r="I263" i="31"/>
  <c r="M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Q273" i="31" s="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D275" i="31"/>
  <c r="E275" i="31"/>
  <c r="F275" i="31"/>
  <c r="Q275" i="31" s="1"/>
  <c r="G275" i="31"/>
  <c r="H275" i="31"/>
  <c r="I275" i="31"/>
  <c r="J275" i="31"/>
  <c r="K275" i="31"/>
  <c r="L275" i="31"/>
  <c r="M275" i="31"/>
  <c r="N275" i="31"/>
  <c r="O275" i="31"/>
  <c r="P275" i="31"/>
  <c r="C276" i="31"/>
  <c r="Q276" i="31" s="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Q277" i="31" s="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D279" i="31"/>
  <c r="E279" i="31"/>
  <c r="F279" i="31"/>
  <c r="Q279" i="31" s="1"/>
  <c r="G279" i="31"/>
  <c r="H279" i="31"/>
  <c r="I279" i="31"/>
  <c r="J279" i="31"/>
  <c r="K279" i="31"/>
  <c r="L279" i="31"/>
  <c r="M279" i="31"/>
  <c r="N279" i="31"/>
  <c r="O279" i="31"/>
  <c r="P279" i="31"/>
  <c r="C280" i="31"/>
  <c r="Q280" i="31" s="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Q281" i="31" s="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Q283" i="31" s="1"/>
  <c r="G283" i="31"/>
  <c r="H283" i="31"/>
  <c r="I283" i="31"/>
  <c r="J283" i="31"/>
  <c r="K283" i="31"/>
  <c r="L283" i="31"/>
  <c r="M283" i="31"/>
  <c r="N283" i="31"/>
  <c r="O283" i="31"/>
  <c r="P283" i="31"/>
  <c r="C284" i="31"/>
  <c r="Q284" i="31" s="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Q285" i="31" s="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D287" i="31"/>
  <c r="E287" i="31"/>
  <c r="F287" i="31"/>
  <c r="Q287" i="31" s="1"/>
  <c r="G287" i="31"/>
  <c r="H287" i="31"/>
  <c r="I287" i="31"/>
  <c r="J287" i="31"/>
  <c r="K287" i="31"/>
  <c r="L287" i="31"/>
  <c r="M287" i="31"/>
  <c r="N287" i="31"/>
  <c r="O287" i="31"/>
  <c r="P287" i="31"/>
  <c r="C288" i="31"/>
  <c r="Q288" i="31" s="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Q289" i="31" s="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D291" i="31"/>
  <c r="E291" i="31"/>
  <c r="F291" i="31"/>
  <c r="Q291" i="31" s="1"/>
  <c r="G291" i="31"/>
  <c r="H291" i="31"/>
  <c r="I291" i="31"/>
  <c r="J291" i="31"/>
  <c r="K291" i="31"/>
  <c r="L291" i="31"/>
  <c r="M291" i="31"/>
  <c r="N291" i="31"/>
  <c r="O291" i="31"/>
  <c r="P291" i="31"/>
  <c r="C292" i="31"/>
  <c r="Q292" i="31" s="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Q293" i="31" s="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D295" i="31"/>
  <c r="E295" i="31"/>
  <c r="F295" i="31"/>
  <c r="Q295" i="31" s="1"/>
  <c r="G295" i="31"/>
  <c r="H295" i="31"/>
  <c r="I295" i="31"/>
  <c r="J295" i="31"/>
  <c r="K295" i="31"/>
  <c r="L295" i="31"/>
  <c r="M295" i="31"/>
  <c r="N295" i="31"/>
  <c r="O295" i="31"/>
  <c r="P295" i="31"/>
  <c r="C296" i="31"/>
  <c r="Q296" i="31" s="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Q297" i="31" s="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Q299" i="31" s="1"/>
  <c r="G299" i="31"/>
  <c r="H299" i="31"/>
  <c r="I299" i="31"/>
  <c r="J299" i="31"/>
  <c r="K299" i="31"/>
  <c r="L299" i="31"/>
  <c r="M299" i="31"/>
  <c r="N299" i="31"/>
  <c r="O299" i="31"/>
  <c r="P299" i="31"/>
  <c r="C300" i="31"/>
  <c r="Q300" i="31" s="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Q301" i="31" s="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D303" i="31"/>
  <c r="E303" i="31"/>
  <c r="F303" i="31"/>
  <c r="Q303" i="31" s="1"/>
  <c r="G303" i="31"/>
  <c r="H303" i="31"/>
  <c r="I303" i="31"/>
  <c r="J303" i="31"/>
  <c r="K303" i="31"/>
  <c r="L303" i="31"/>
  <c r="M303" i="31"/>
  <c r="N303" i="31"/>
  <c r="O303" i="31"/>
  <c r="P303" i="31"/>
  <c r="C304" i="31"/>
  <c r="Q304" i="31" s="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Q305" i="31" s="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Q307" i="31" s="1"/>
  <c r="G307" i="31"/>
  <c r="H307" i="31"/>
  <c r="I307" i="31"/>
  <c r="J307" i="31"/>
  <c r="K307" i="31"/>
  <c r="L307" i="31"/>
  <c r="M307" i="31"/>
  <c r="N307" i="31"/>
  <c r="O307" i="31"/>
  <c r="P307" i="31"/>
  <c r="C308" i="31"/>
  <c r="Q308" i="31" s="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Q309" i="31" s="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Q311" i="31" s="1"/>
  <c r="G311" i="31"/>
  <c r="H311" i="31"/>
  <c r="I311" i="31"/>
  <c r="J311" i="31"/>
  <c r="K311" i="31"/>
  <c r="L311" i="31"/>
  <c r="M311" i="31"/>
  <c r="N311" i="31"/>
  <c r="O311" i="31"/>
  <c r="P311" i="31"/>
  <c r="C312" i="31"/>
  <c r="Q312" i="31" s="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Q313" i="31" s="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D315" i="31"/>
  <c r="E315" i="31"/>
  <c r="F315" i="31"/>
  <c r="Q315" i="31" s="1"/>
  <c r="G315" i="31"/>
  <c r="H315" i="31"/>
  <c r="I315" i="31"/>
  <c r="J315" i="31"/>
  <c r="K315" i="31"/>
  <c r="L315" i="31"/>
  <c r="M315" i="31"/>
  <c r="N315" i="31"/>
  <c r="O315" i="31"/>
  <c r="P315" i="31"/>
  <c r="C316" i="31"/>
  <c r="Q316" i="31" s="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Q317" i="31" s="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C318" i="31"/>
  <c r="D318" i="31"/>
  <c r="E318" i="31"/>
  <c r="E322" i="31" s="1"/>
  <c r="E330" i="31" s="1"/>
  <c r="F318" i="31"/>
  <c r="G318" i="31"/>
  <c r="H318" i="31"/>
  <c r="I318" i="31"/>
  <c r="I322" i="31" s="1"/>
  <c r="I330" i="31" s="1"/>
  <c r="J318" i="31"/>
  <c r="K318" i="31"/>
  <c r="L318" i="31"/>
  <c r="M318" i="31"/>
  <c r="M322" i="31" s="1"/>
  <c r="M330" i="31" s="1"/>
  <c r="N318" i="31"/>
  <c r="O318" i="31"/>
  <c r="P318" i="31"/>
  <c r="Q318" i="31"/>
  <c r="C319" i="31"/>
  <c r="D319" i="31"/>
  <c r="E319" i="31"/>
  <c r="E321" i="31" s="1"/>
  <c r="F319" i="31"/>
  <c r="F321" i="31" s="1"/>
  <c r="F329" i="31" s="1"/>
  <c r="G319" i="31"/>
  <c r="H319" i="31"/>
  <c r="I319" i="31"/>
  <c r="I321" i="31" s="1"/>
  <c r="I329" i="31" s="1"/>
  <c r="J319" i="31"/>
  <c r="J321" i="31" s="1"/>
  <c r="J329" i="31" s="1"/>
  <c r="K319" i="31"/>
  <c r="L319" i="31"/>
  <c r="M319" i="31"/>
  <c r="M321" i="31" s="1"/>
  <c r="M329" i="31" s="1"/>
  <c r="N319" i="31"/>
  <c r="N321" i="31" s="1"/>
  <c r="N329" i="31" s="1"/>
  <c r="O319" i="31"/>
  <c r="P319" i="31"/>
  <c r="C320" i="31"/>
  <c r="Q320" i="31" s="1"/>
  <c r="D320" i="31"/>
  <c r="E320" i="31"/>
  <c r="F320" i="31"/>
  <c r="F322" i="31" s="1"/>
  <c r="F330" i="31" s="1"/>
  <c r="G320" i="31"/>
  <c r="G322" i="31" s="1"/>
  <c r="G330" i="31" s="1"/>
  <c r="H320" i="31"/>
  <c r="I320" i="31"/>
  <c r="J320" i="31"/>
  <c r="J322" i="31" s="1"/>
  <c r="J330" i="31" s="1"/>
  <c r="K320" i="31"/>
  <c r="K322" i="31" s="1"/>
  <c r="K330" i="31" s="1"/>
  <c r="L320" i="31"/>
  <c r="M320" i="31"/>
  <c r="N320" i="31"/>
  <c r="N322" i="31" s="1"/>
  <c r="N330" i="31" s="1"/>
  <c r="O320" i="31"/>
  <c r="P320" i="31"/>
  <c r="C321" i="31"/>
  <c r="D321" i="31"/>
  <c r="G321" i="31"/>
  <c r="H321" i="31"/>
  <c r="K321" i="31"/>
  <c r="L321" i="31"/>
  <c r="D322" i="31"/>
  <c r="H322" i="31"/>
  <c r="L322" i="31"/>
  <c r="C329" i="31"/>
  <c r="D329" i="31"/>
  <c r="G329" i="31"/>
  <c r="H329" i="31"/>
  <c r="K329" i="31"/>
  <c r="L329" i="31"/>
  <c r="D330" i="31"/>
  <c r="H330" i="31"/>
  <c r="L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8" i="31"/>
  <c r="E338" i="31"/>
  <c r="F338" i="31"/>
  <c r="G338" i="31"/>
  <c r="I338" i="31"/>
  <c r="J338" i="31"/>
  <c r="K338" i="31"/>
  <c r="M338" i="31"/>
  <c r="N338" i="31"/>
  <c r="C340" i="31"/>
  <c r="Q340" i="31" s="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Q341" i="31" s="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Q343" i="31" s="1"/>
  <c r="G343" i="31"/>
  <c r="H343" i="31"/>
  <c r="I343" i="31"/>
  <c r="J343" i="31"/>
  <c r="K343" i="31"/>
  <c r="L343" i="31"/>
  <c r="M343" i="31"/>
  <c r="N343" i="31"/>
  <c r="O343" i="31"/>
  <c r="P343" i="31"/>
  <c r="C344" i="31"/>
  <c r="Q344" i="31" s="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Q345" i="31" s="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Q347" i="31" s="1"/>
  <c r="G347" i="31"/>
  <c r="H347" i="31"/>
  <c r="I347" i="31"/>
  <c r="J347" i="31"/>
  <c r="K347" i="31"/>
  <c r="L347" i="31"/>
  <c r="M347" i="31"/>
  <c r="N347" i="31"/>
  <c r="O347" i="31"/>
  <c r="P347" i="31"/>
  <c r="C348" i="31"/>
  <c r="Q348" i="31" s="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Q349" i="31" s="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Q351" i="31" s="1"/>
  <c r="G351" i="31"/>
  <c r="H351" i="31"/>
  <c r="I351" i="31"/>
  <c r="J351" i="31"/>
  <c r="K351" i="31"/>
  <c r="L351" i="31"/>
  <c r="M351" i="31"/>
  <c r="N351" i="31"/>
  <c r="O351" i="31"/>
  <c r="P351" i="31"/>
  <c r="C352" i="31"/>
  <c r="Q352" i="31" s="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Q353" i="31" s="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Q355" i="31" s="1"/>
  <c r="G355" i="31"/>
  <c r="H355" i="31"/>
  <c r="I355" i="31"/>
  <c r="J355" i="31"/>
  <c r="K355" i="31"/>
  <c r="L355" i="31"/>
  <c r="M355" i="31"/>
  <c r="N355" i="31"/>
  <c r="O355" i="31"/>
  <c r="P355" i="31"/>
  <c r="C356" i="31"/>
  <c r="Q356" i="31" s="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Q357" i="31" s="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C359" i="31"/>
  <c r="D359" i="31"/>
  <c r="E359" i="31"/>
  <c r="F359" i="31"/>
  <c r="Q359" i="31" s="1"/>
  <c r="G359" i="31"/>
  <c r="H359" i="31"/>
  <c r="I359" i="31"/>
  <c r="J359" i="31"/>
  <c r="K359" i="31"/>
  <c r="L359" i="31"/>
  <c r="M359" i="31"/>
  <c r="N359" i="31"/>
  <c r="O359" i="31"/>
  <c r="P359" i="31"/>
  <c r="C360" i="31"/>
  <c r="Q360" i="31" s="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Q361" i="31" s="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D363" i="31"/>
  <c r="E363" i="31"/>
  <c r="F363" i="31"/>
  <c r="Q363" i="31" s="1"/>
  <c r="G363" i="31"/>
  <c r="H363" i="31"/>
  <c r="I363" i="31"/>
  <c r="J363" i="31"/>
  <c r="K363" i="31"/>
  <c r="L363" i="31"/>
  <c r="M363" i="31"/>
  <c r="N363" i="31"/>
  <c r="O363" i="31"/>
  <c r="P363" i="31"/>
  <c r="C364" i="31"/>
  <c r="Q364" i="31" s="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Q365" i="31" s="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Q367" i="31" s="1"/>
  <c r="G367" i="31"/>
  <c r="H367" i="31"/>
  <c r="I367" i="31"/>
  <c r="J367" i="31"/>
  <c r="K367" i="31"/>
  <c r="L367" i="31"/>
  <c r="M367" i="31"/>
  <c r="N367" i="31"/>
  <c r="O367" i="31"/>
  <c r="P367" i="31"/>
  <c r="C368" i="31"/>
  <c r="Q368" i="31" s="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Q369" i="31" s="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D371" i="31"/>
  <c r="E371" i="31"/>
  <c r="F371" i="31"/>
  <c r="Q371" i="31" s="1"/>
  <c r="G371" i="31"/>
  <c r="H371" i="31"/>
  <c r="I371" i="31"/>
  <c r="J371" i="31"/>
  <c r="K371" i="31"/>
  <c r="L371" i="31"/>
  <c r="M371" i="31"/>
  <c r="N371" i="31"/>
  <c r="O371" i="31"/>
  <c r="P371" i="31"/>
  <c r="C372" i="31"/>
  <c r="Q372" i="31" s="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Q373" i="31" s="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Q375" i="31" s="1"/>
  <c r="G375" i="31"/>
  <c r="H375" i="31"/>
  <c r="I375" i="31"/>
  <c r="J375" i="31"/>
  <c r="K375" i="31"/>
  <c r="L375" i="31"/>
  <c r="M375" i="31"/>
  <c r="N375" i="31"/>
  <c r="O375" i="31"/>
  <c r="P375" i="31"/>
  <c r="C376" i="31"/>
  <c r="Q376" i="31" s="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Q377" i="31" s="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D379" i="31"/>
  <c r="E379" i="31"/>
  <c r="F379" i="31"/>
  <c r="Q379" i="31" s="1"/>
  <c r="G379" i="31"/>
  <c r="H379" i="31"/>
  <c r="I379" i="31"/>
  <c r="J379" i="31"/>
  <c r="K379" i="31"/>
  <c r="L379" i="31"/>
  <c r="M379" i="31"/>
  <c r="N379" i="31"/>
  <c r="O379" i="31"/>
  <c r="P379" i="31"/>
  <c r="C380" i="31"/>
  <c r="Q380" i="31" s="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Q381" i="31" s="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D383" i="31"/>
  <c r="E383" i="31"/>
  <c r="F383" i="31"/>
  <c r="Q383" i="31" s="1"/>
  <c r="G383" i="31"/>
  <c r="H383" i="31"/>
  <c r="I383" i="31"/>
  <c r="J383" i="31"/>
  <c r="K383" i="31"/>
  <c r="L383" i="31"/>
  <c r="M383" i="31"/>
  <c r="N383" i="31"/>
  <c r="O383" i="31"/>
  <c r="P383" i="31"/>
  <c r="C384" i="31"/>
  <c r="Q384" i="31" s="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Q385" i="31" s="1"/>
  <c r="D385" i="31"/>
  <c r="D389" i="31" s="1"/>
  <c r="E385" i="31"/>
  <c r="F385" i="31"/>
  <c r="G385" i="31"/>
  <c r="H385" i="31"/>
  <c r="H389" i="31" s="1"/>
  <c r="H397" i="31" s="1"/>
  <c r="I385" i="31"/>
  <c r="J385" i="31"/>
  <c r="K385" i="31"/>
  <c r="L385" i="31"/>
  <c r="L389" i="31" s="1"/>
  <c r="L397" i="31" s="1"/>
  <c r="M385" i="31"/>
  <c r="N385" i="31"/>
  <c r="O385" i="31"/>
  <c r="P385" i="31"/>
  <c r="C386" i="31"/>
  <c r="D386" i="31"/>
  <c r="D388" i="31" s="1"/>
  <c r="E386" i="31"/>
  <c r="E388" i="31" s="1"/>
  <c r="E396" i="31" s="1"/>
  <c r="F386" i="31"/>
  <c r="G386" i="31"/>
  <c r="H386" i="31"/>
  <c r="H388" i="31" s="1"/>
  <c r="H396" i="31" s="1"/>
  <c r="I386" i="31"/>
  <c r="I388" i="31" s="1"/>
  <c r="I396" i="31" s="1"/>
  <c r="J386" i="31"/>
  <c r="K386" i="31"/>
  <c r="L386" i="31"/>
  <c r="L388" i="31" s="1"/>
  <c r="L396" i="31" s="1"/>
  <c r="M386" i="31"/>
  <c r="M388" i="31" s="1"/>
  <c r="M396" i="31" s="1"/>
  <c r="N386" i="31"/>
  <c r="O386" i="31"/>
  <c r="P386" i="31"/>
  <c r="Q386" i="31"/>
  <c r="C387" i="31"/>
  <c r="D387" i="31"/>
  <c r="E387" i="31"/>
  <c r="E389" i="31" s="1"/>
  <c r="E397" i="31" s="1"/>
  <c r="F387" i="31"/>
  <c r="Q387" i="31" s="1"/>
  <c r="G387" i="31"/>
  <c r="H387" i="31"/>
  <c r="I387" i="31"/>
  <c r="I389" i="31" s="1"/>
  <c r="I397" i="31" s="1"/>
  <c r="J387" i="31"/>
  <c r="J389" i="31" s="1"/>
  <c r="J397" i="31" s="1"/>
  <c r="K387" i="31"/>
  <c r="L387" i="31"/>
  <c r="M387" i="31"/>
  <c r="M389" i="31" s="1"/>
  <c r="M397" i="31" s="1"/>
  <c r="N387" i="31"/>
  <c r="N389" i="31" s="1"/>
  <c r="N397" i="31" s="1"/>
  <c r="O387" i="31"/>
  <c r="P387" i="31"/>
  <c r="C388" i="31"/>
  <c r="F388" i="31"/>
  <c r="G388" i="31"/>
  <c r="J388" i="31"/>
  <c r="K388" i="31"/>
  <c r="N388" i="31"/>
  <c r="C389" i="31"/>
  <c r="G389" i="31"/>
  <c r="K389" i="31"/>
  <c r="C396" i="31"/>
  <c r="F396" i="31"/>
  <c r="G396" i="31"/>
  <c r="J396" i="31"/>
  <c r="K396" i="31"/>
  <c r="N396" i="31"/>
  <c r="C397" i="31"/>
  <c r="G397" i="31"/>
  <c r="K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E405" i="31"/>
  <c r="F405" i="31"/>
  <c r="G405" i="31"/>
  <c r="I405" i="31"/>
  <c r="J405" i="31"/>
  <c r="K405" i="31"/>
  <c r="M405" i="31"/>
  <c r="N405" i="31"/>
  <c r="C407" i="31"/>
  <c r="D407" i="31"/>
  <c r="E407" i="31"/>
  <c r="F407" i="31"/>
  <c r="Q407" i="31" s="1"/>
  <c r="G407" i="31"/>
  <c r="H407" i="31"/>
  <c r="I407" i="31"/>
  <c r="J407" i="31"/>
  <c r="K407" i="31"/>
  <c r="L407" i="31"/>
  <c r="M407" i="31"/>
  <c r="N407" i="31"/>
  <c r="O407" i="31"/>
  <c r="P407" i="31"/>
  <c r="C408" i="31"/>
  <c r="Q408" i="31" s="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Q409" i="31" s="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C411" i="31"/>
  <c r="D411" i="31"/>
  <c r="E411" i="31"/>
  <c r="F411" i="31"/>
  <c r="Q411" i="31" s="1"/>
  <c r="G411" i="31"/>
  <c r="H411" i="31"/>
  <c r="I411" i="31"/>
  <c r="J411" i="31"/>
  <c r="K411" i="31"/>
  <c r="L411" i="31"/>
  <c r="M411" i="31"/>
  <c r="N411" i="31"/>
  <c r="O411" i="31"/>
  <c r="P411" i="31"/>
  <c r="C412" i="31"/>
  <c r="Q412" i="31" s="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Q413" i="31" s="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C415" i="31"/>
  <c r="D415" i="31"/>
  <c r="E415" i="31"/>
  <c r="F415" i="31"/>
  <c r="Q415" i="31" s="1"/>
  <c r="G415" i="31"/>
  <c r="H415" i="31"/>
  <c r="I415" i="31"/>
  <c r="J415" i="31"/>
  <c r="K415" i="31"/>
  <c r="L415" i="31"/>
  <c r="M415" i="31"/>
  <c r="N415" i="31"/>
  <c r="O415" i="31"/>
  <c r="P415" i="31"/>
  <c r="C416" i="31"/>
  <c r="Q416" i="31" s="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Q417" i="31" s="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C419" i="31"/>
  <c r="D419" i="31"/>
  <c r="E419" i="31"/>
  <c r="F419" i="31"/>
  <c r="Q419" i="31" s="1"/>
  <c r="G419" i="31"/>
  <c r="H419" i="31"/>
  <c r="I419" i="31"/>
  <c r="J419" i="31"/>
  <c r="K419" i="31"/>
  <c r="L419" i="31"/>
  <c r="M419" i="31"/>
  <c r="N419" i="31"/>
  <c r="O419" i="31"/>
  <c r="P419" i="31"/>
  <c r="C420" i="31"/>
  <c r="Q420" i="31" s="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Q421" i="31" s="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C423" i="31"/>
  <c r="D423" i="31"/>
  <c r="E423" i="31"/>
  <c r="F423" i="31"/>
  <c r="Q423" i="31" s="1"/>
  <c r="G423" i="31"/>
  <c r="H423" i="31"/>
  <c r="I423" i="31"/>
  <c r="J423" i="31"/>
  <c r="K423" i="31"/>
  <c r="L423" i="31"/>
  <c r="M423" i="31"/>
  <c r="N423" i="31"/>
  <c r="O423" i="31"/>
  <c r="P423" i="31"/>
  <c r="C424" i="31"/>
  <c r="Q424" i="31" s="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Q425" i="31" s="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C427" i="31"/>
  <c r="D427" i="31"/>
  <c r="E427" i="31"/>
  <c r="F427" i="31"/>
  <c r="Q427" i="31" s="1"/>
  <c r="G427" i="31"/>
  <c r="H427" i="31"/>
  <c r="I427" i="31"/>
  <c r="J427" i="31"/>
  <c r="K427" i="31"/>
  <c r="L427" i="31"/>
  <c r="M427" i="31"/>
  <c r="N427" i="31"/>
  <c r="O427" i="31"/>
  <c r="P427" i="31"/>
  <c r="C428" i="31"/>
  <c r="Q428" i="31" s="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Q429" i="31" s="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C431" i="31"/>
  <c r="D431" i="31"/>
  <c r="E431" i="31"/>
  <c r="F431" i="31"/>
  <c r="Q431" i="31" s="1"/>
  <c r="G431" i="31"/>
  <c r="H431" i="31"/>
  <c r="I431" i="31"/>
  <c r="J431" i="31"/>
  <c r="K431" i="31"/>
  <c r="L431" i="31"/>
  <c r="M431" i="31"/>
  <c r="N431" i="31"/>
  <c r="O431" i="31"/>
  <c r="P431" i="31"/>
  <c r="C432" i="31"/>
  <c r="Q432" i="31" s="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Q433" i="31" s="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C435" i="31"/>
  <c r="D435" i="31"/>
  <c r="E435" i="31"/>
  <c r="F435" i="31"/>
  <c r="Q435" i="31" s="1"/>
  <c r="G435" i="31"/>
  <c r="H435" i="31"/>
  <c r="I435" i="31"/>
  <c r="J435" i="31"/>
  <c r="K435" i="31"/>
  <c r="L435" i="31"/>
  <c r="M435" i="31"/>
  <c r="N435" i="31"/>
  <c r="O435" i="31"/>
  <c r="P435" i="31"/>
  <c r="C436" i="31"/>
  <c r="Q436" i="31" s="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Q437" i="31" s="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C439" i="31"/>
  <c r="D439" i="31"/>
  <c r="E439" i="31"/>
  <c r="F439" i="31"/>
  <c r="Q439" i="31" s="1"/>
  <c r="G439" i="31"/>
  <c r="H439" i="31"/>
  <c r="I439" i="31"/>
  <c r="J439" i="31"/>
  <c r="K439" i="31"/>
  <c r="L439" i="31"/>
  <c r="M439" i="31"/>
  <c r="N439" i="31"/>
  <c r="O439" i="31"/>
  <c r="P439" i="31"/>
  <c r="C440" i="31"/>
  <c r="Q440" i="31" s="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Q441" i="31" s="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C443" i="31"/>
  <c r="D443" i="31"/>
  <c r="E443" i="31"/>
  <c r="F443" i="31"/>
  <c r="Q443" i="31" s="1"/>
  <c r="G443" i="31"/>
  <c r="H443" i="31"/>
  <c r="I443" i="31"/>
  <c r="J443" i="31"/>
  <c r="K443" i="31"/>
  <c r="L443" i="31"/>
  <c r="M443" i="31"/>
  <c r="N443" i="31"/>
  <c r="O443" i="31"/>
  <c r="P443" i="31"/>
  <c r="C444" i="31"/>
  <c r="Q444" i="31" s="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Q445" i="31" s="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C447" i="31"/>
  <c r="D447" i="31"/>
  <c r="E447" i="31"/>
  <c r="F447" i="31"/>
  <c r="Q447" i="31" s="1"/>
  <c r="G447" i="31"/>
  <c r="H447" i="31"/>
  <c r="I447" i="31"/>
  <c r="J447" i="31"/>
  <c r="K447" i="31"/>
  <c r="L447" i="31"/>
  <c r="M447" i="31"/>
  <c r="N447" i="31"/>
  <c r="O447" i="31"/>
  <c r="P447" i="31"/>
  <c r="C448" i="31"/>
  <c r="Q448" i="31" s="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Q449" i="31" s="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C451" i="31"/>
  <c r="D451" i="31"/>
  <c r="E451" i="31"/>
  <c r="F451" i="31"/>
  <c r="Q451" i="31" s="1"/>
  <c r="G451" i="31"/>
  <c r="H451" i="31"/>
  <c r="I451" i="31"/>
  <c r="J451" i="31"/>
  <c r="K451" i="31"/>
  <c r="L451" i="31"/>
  <c r="M451" i="31"/>
  <c r="N451" i="31"/>
  <c r="O451" i="31"/>
  <c r="P451" i="31"/>
  <c r="C452" i="31"/>
  <c r="C456" i="31" s="1"/>
  <c r="D452" i="31"/>
  <c r="E452" i="31"/>
  <c r="F452" i="31"/>
  <c r="G452" i="31"/>
  <c r="G456" i="31" s="1"/>
  <c r="G464" i="31" s="1"/>
  <c r="H452" i="31"/>
  <c r="I452" i="31"/>
  <c r="J452" i="31"/>
  <c r="K452" i="31"/>
  <c r="K456" i="31" s="1"/>
  <c r="K464" i="31" s="1"/>
  <c r="L452" i="31"/>
  <c r="M452" i="31"/>
  <c r="N452" i="31"/>
  <c r="O452" i="31"/>
  <c r="P452" i="31"/>
  <c r="C453" i="31"/>
  <c r="Q453" i="31" s="1"/>
  <c r="D453" i="31"/>
  <c r="D455" i="31" s="1"/>
  <c r="D463" i="31" s="1"/>
  <c r="E453" i="31"/>
  <c r="F453" i="31"/>
  <c r="G453" i="31"/>
  <c r="G455" i="31" s="1"/>
  <c r="G463" i="31" s="1"/>
  <c r="H453" i="31"/>
  <c r="H455" i="31" s="1"/>
  <c r="H463" i="31" s="1"/>
  <c r="I453" i="31"/>
  <c r="J453" i="31"/>
  <c r="K453" i="31"/>
  <c r="K455" i="31" s="1"/>
  <c r="K463" i="31" s="1"/>
  <c r="L453" i="31"/>
  <c r="L455" i="31" s="1"/>
  <c r="L463" i="31" s="1"/>
  <c r="M453" i="31"/>
  <c r="N453" i="31"/>
  <c r="O453" i="31"/>
  <c r="P453" i="31"/>
  <c r="C454" i="31"/>
  <c r="D454" i="31"/>
  <c r="D456" i="31" s="1"/>
  <c r="D464" i="31" s="1"/>
  <c r="E454" i="31"/>
  <c r="E456" i="31" s="1"/>
  <c r="E464" i="31" s="1"/>
  <c r="F454" i="31"/>
  <c r="G454" i="31"/>
  <c r="H454" i="31"/>
  <c r="H456" i="31" s="1"/>
  <c r="H464" i="31" s="1"/>
  <c r="I454" i="31"/>
  <c r="I456" i="31" s="1"/>
  <c r="I464" i="31" s="1"/>
  <c r="J454" i="31"/>
  <c r="K454" i="31"/>
  <c r="L454" i="31"/>
  <c r="L456" i="31" s="1"/>
  <c r="L464" i="31" s="1"/>
  <c r="M454" i="31"/>
  <c r="M456" i="31" s="1"/>
  <c r="M464" i="31" s="1"/>
  <c r="N454" i="31"/>
  <c r="O454" i="31"/>
  <c r="P454" i="31"/>
  <c r="Q454" i="31"/>
  <c r="E455" i="31"/>
  <c r="F455" i="31"/>
  <c r="I455" i="31"/>
  <c r="J455" i="31"/>
  <c r="M455" i="31"/>
  <c r="N455" i="31"/>
  <c r="F456" i="31"/>
  <c r="J456" i="31"/>
  <c r="N456" i="31"/>
  <c r="E463" i="31"/>
  <c r="F463" i="31"/>
  <c r="I463" i="31"/>
  <c r="J463" i="31"/>
  <c r="M463" i="31"/>
  <c r="N463" i="31"/>
  <c r="F464" i="31"/>
  <c r="J464" i="31"/>
  <c r="N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E3" i="20" s="1"/>
  <c r="F3" i="18"/>
  <c r="F3" i="20" s="1"/>
  <c r="G3" i="18"/>
  <c r="H3" i="18"/>
  <c r="I3" i="18"/>
  <c r="I3" i="20" s="1"/>
  <c r="J3" i="18"/>
  <c r="J3" i="20" s="1"/>
  <c r="K3" i="18"/>
  <c r="L3" i="18"/>
  <c r="M3" i="18"/>
  <c r="M3" i="20" s="1"/>
  <c r="N3" i="18"/>
  <c r="N3" i="20" s="1"/>
  <c r="X4" i="18"/>
  <c r="G1" i="18" s="1"/>
  <c r="Y4" i="18"/>
  <c r="Z4" i="18"/>
  <c r="G114" i="18" s="1"/>
  <c r="B116" i="18" s="1"/>
  <c r="AA4" i="18"/>
  <c r="G172" i="18" s="1"/>
  <c r="B174" i="18" s="1"/>
  <c r="AB4" i="18"/>
  <c r="AC4" i="18"/>
  <c r="AD4" i="18"/>
  <c r="G345" i="18" s="1"/>
  <c r="B347" i="18" s="1"/>
  <c r="AE4" i="18"/>
  <c r="AH4" i="18"/>
  <c r="C5" i="18"/>
  <c r="D5" i="18"/>
  <c r="N32" i="18" s="1"/>
  <c r="C30" i="18" s="1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G59" i="18"/>
  <c r="B61" i="18"/>
  <c r="C61" i="18"/>
  <c r="D61" i="18"/>
  <c r="E61" i="18"/>
  <c r="E61" i="20" s="1"/>
  <c r="E116" i="20" s="1"/>
  <c r="E174" i="20" s="1"/>
  <c r="E231" i="20" s="1"/>
  <c r="E289" i="20" s="1"/>
  <c r="E347" i="20" s="1"/>
  <c r="E405" i="20" s="1"/>
  <c r="F61" i="18"/>
  <c r="F61" i="20" s="1"/>
  <c r="F116" i="20" s="1"/>
  <c r="F174" i="20" s="1"/>
  <c r="F231" i="20" s="1"/>
  <c r="F289" i="20" s="1"/>
  <c r="F347" i="20" s="1"/>
  <c r="F405" i="20" s="1"/>
  <c r="G61" i="18"/>
  <c r="H61" i="18"/>
  <c r="I61" i="18"/>
  <c r="I61" i="20" s="1"/>
  <c r="I116" i="20" s="1"/>
  <c r="I174" i="20" s="1"/>
  <c r="I231" i="20" s="1"/>
  <c r="I289" i="20" s="1"/>
  <c r="I347" i="20" s="1"/>
  <c r="I405" i="20" s="1"/>
  <c r="J61" i="18"/>
  <c r="J61" i="20" s="1"/>
  <c r="J116" i="20" s="1"/>
  <c r="J174" i="20" s="1"/>
  <c r="J231" i="20" s="1"/>
  <c r="J289" i="20" s="1"/>
  <c r="J347" i="20" s="1"/>
  <c r="J405" i="20" s="1"/>
  <c r="K61" i="18"/>
  <c r="L61" i="18"/>
  <c r="M61" i="18"/>
  <c r="M61" i="20" s="1"/>
  <c r="M116" i="20" s="1"/>
  <c r="M174" i="20" s="1"/>
  <c r="M231" i="20" s="1"/>
  <c r="M289" i="20" s="1"/>
  <c r="M347" i="20" s="1"/>
  <c r="M405" i="20" s="1"/>
  <c r="N61" i="18"/>
  <c r="N61" i="20" s="1"/>
  <c r="N116" i="20" s="1"/>
  <c r="N174" i="20" s="1"/>
  <c r="N231" i="20" s="1"/>
  <c r="N289" i="20" s="1"/>
  <c r="N347" i="20" s="1"/>
  <c r="N405" i="20" s="1"/>
  <c r="C63" i="18"/>
  <c r="D63" i="18"/>
  <c r="E63" i="18"/>
  <c r="N90" i="18" s="1"/>
  <c r="C88" i="18" s="1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M89" i="18" s="1"/>
  <c r="N87" i="18"/>
  <c r="C89" i="18"/>
  <c r="D89" i="18"/>
  <c r="E89" i="18"/>
  <c r="F89" i="18"/>
  <c r="G89" i="18"/>
  <c r="H89" i="18"/>
  <c r="I89" i="18"/>
  <c r="J89" i="18"/>
  <c r="K89" i="18"/>
  <c r="L89" i="18"/>
  <c r="N89" i="18"/>
  <c r="C116" i="18"/>
  <c r="C174" i="18" s="1"/>
  <c r="C231" i="18" s="1"/>
  <c r="C289" i="18" s="1"/>
  <c r="C347" i="18" s="1"/>
  <c r="C405" i="18" s="1"/>
  <c r="D116" i="18"/>
  <c r="G116" i="18"/>
  <c r="G174" i="18" s="1"/>
  <c r="G231" i="18" s="1"/>
  <c r="G289" i="18" s="1"/>
  <c r="G347" i="18" s="1"/>
  <c r="G405" i="18" s="1"/>
  <c r="H116" i="18"/>
  <c r="K116" i="18"/>
  <c r="K174" i="18" s="1"/>
  <c r="K231" i="18" s="1"/>
  <c r="K289" i="18" s="1"/>
  <c r="K347" i="18" s="1"/>
  <c r="K405" i="18" s="1"/>
  <c r="L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N145" i="18"/>
  <c r="C143" i="18" s="1"/>
  <c r="D174" i="18"/>
  <c r="D231" i="18" s="1"/>
  <c r="D289" i="18" s="1"/>
  <c r="D347" i="18" s="1"/>
  <c r="D405" i="18" s="1"/>
  <c r="H174" i="18"/>
  <c r="H231" i="18" s="1"/>
  <c r="H289" i="18" s="1"/>
  <c r="H347" i="18" s="1"/>
  <c r="H405" i="18" s="1"/>
  <c r="L174" i="18"/>
  <c r="L231" i="18" s="1"/>
  <c r="L289" i="18" s="1"/>
  <c r="L347" i="18" s="1"/>
  <c r="L405" i="18" s="1"/>
  <c r="C176" i="18"/>
  <c r="D176" i="18"/>
  <c r="N203" i="18" s="1"/>
  <c r="C201" i="18" s="1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G229" i="18"/>
  <c r="B231" i="18" s="1"/>
  <c r="C233" i="18"/>
  <c r="D233" i="18"/>
  <c r="N260" i="18" s="1"/>
  <c r="C258" i="18" s="1"/>
  <c r="E233" i="18"/>
  <c r="E407" i="18" s="1"/>
  <c r="F233" i="18"/>
  <c r="G233" i="18"/>
  <c r="H233" i="18"/>
  <c r="I233" i="18"/>
  <c r="I407" i="18" s="1"/>
  <c r="J233" i="18"/>
  <c r="K233" i="18"/>
  <c r="L233" i="18"/>
  <c r="M233" i="18"/>
  <c r="M407" i="18" s="1"/>
  <c r="N233" i="18"/>
  <c r="C234" i="18"/>
  <c r="D234" i="18"/>
  <c r="E234" i="18"/>
  <c r="E408" i="18" s="1"/>
  <c r="F234" i="18"/>
  <c r="G234" i="18"/>
  <c r="H234" i="18"/>
  <c r="I234" i="18"/>
  <c r="I408" i="18" s="1"/>
  <c r="J234" i="18"/>
  <c r="K234" i="18"/>
  <c r="L234" i="18"/>
  <c r="M234" i="18"/>
  <c r="M408" i="18" s="1"/>
  <c r="N234" i="18"/>
  <c r="C235" i="18"/>
  <c r="D235" i="18"/>
  <c r="E235" i="18"/>
  <c r="E409" i="18" s="1"/>
  <c r="F235" i="18"/>
  <c r="G235" i="18"/>
  <c r="H235" i="18"/>
  <c r="I235" i="18"/>
  <c r="I409" i="18" s="1"/>
  <c r="J235" i="18"/>
  <c r="K235" i="18"/>
  <c r="L235" i="18"/>
  <c r="M235" i="18"/>
  <c r="M409" i="18" s="1"/>
  <c r="N235" i="18"/>
  <c r="C236" i="18"/>
  <c r="D236" i="18"/>
  <c r="E236" i="18"/>
  <c r="E410" i="18" s="1"/>
  <c r="F236" i="18"/>
  <c r="G236" i="18"/>
  <c r="H236" i="18"/>
  <c r="I236" i="18"/>
  <c r="I410" i="18" s="1"/>
  <c r="J236" i="18"/>
  <c r="K236" i="18"/>
  <c r="L236" i="18"/>
  <c r="M236" i="18"/>
  <c r="M410" i="18" s="1"/>
  <c r="N236" i="18"/>
  <c r="C237" i="18"/>
  <c r="D237" i="18"/>
  <c r="E237" i="18"/>
  <c r="E411" i="18" s="1"/>
  <c r="F237" i="18"/>
  <c r="G237" i="18"/>
  <c r="H237" i="18"/>
  <c r="I237" i="18"/>
  <c r="I411" i="18" s="1"/>
  <c r="J237" i="18"/>
  <c r="K237" i="18"/>
  <c r="L237" i="18"/>
  <c r="M237" i="18"/>
  <c r="M411" i="18" s="1"/>
  <c r="N237" i="18"/>
  <c r="C238" i="18"/>
  <c r="D238" i="18"/>
  <c r="E238" i="18"/>
  <c r="E412" i="18" s="1"/>
  <c r="F238" i="18"/>
  <c r="G238" i="18"/>
  <c r="H238" i="18"/>
  <c r="I238" i="18"/>
  <c r="I412" i="18" s="1"/>
  <c r="J238" i="18"/>
  <c r="K238" i="18"/>
  <c r="L238" i="18"/>
  <c r="M238" i="18"/>
  <c r="M412" i="18" s="1"/>
  <c r="N238" i="18"/>
  <c r="C239" i="18"/>
  <c r="D239" i="18"/>
  <c r="E239" i="18"/>
  <c r="E413" i="18" s="1"/>
  <c r="F239" i="18"/>
  <c r="G239" i="18"/>
  <c r="H239" i="18"/>
  <c r="I239" i="18"/>
  <c r="I413" i="18" s="1"/>
  <c r="J239" i="18"/>
  <c r="K239" i="18"/>
  <c r="L239" i="18"/>
  <c r="M239" i="18"/>
  <c r="M413" i="18" s="1"/>
  <c r="N239" i="18"/>
  <c r="C240" i="18"/>
  <c r="D240" i="18"/>
  <c r="E240" i="18"/>
  <c r="E414" i="18" s="1"/>
  <c r="F240" i="18"/>
  <c r="G240" i="18"/>
  <c r="H240" i="18"/>
  <c r="I240" i="18"/>
  <c r="I414" i="18" s="1"/>
  <c r="J240" i="18"/>
  <c r="K240" i="18"/>
  <c r="L240" i="18"/>
  <c r="M240" i="18"/>
  <c r="M414" i="18" s="1"/>
  <c r="N240" i="18"/>
  <c r="C241" i="18"/>
  <c r="D241" i="18"/>
  <c r="E241" i="18"/>
  <c r="E415" i="18" s="1"/>
  <c r="F241" i="18"/>
  <c r="G241" i="18"/>
  <c r="H241" i="18"/>
  <c r="I241" i="18"/>
  <c r="I415" i="18" s="1"/>
  <c r="J241" i="18"/>
  <c r="K241" i="18"/>
  <c r="L241" i="18"/>
  <c r="M241" i="18"/>
  <c r="M415" i="18" s="1"/>
  <c r="N241" i="18"/>
  <c r="C242" i="18"/>
  <c r="D242" i="18"/>
  <c r="E242" i="18"/>
  <c r="E416" i="18" s="1"/>
  <c r="F242" i="18"/>
  <c r="G242" i="18"/>
  <c r="H242" i="18"/>
  <c r="I242" i="18"/>
  <c r="I416" i="18" s="1"/>
  <c r="J242" i="18"/>
  <c r="K242" i="18"/>
  <c r="L242" i="18"/>
  <c r="M242" i="18"/>
  <c r="M416" i="18" s="1"/>
  <c r="N242" i="18"/>
  <c r="C243" i="18"/>
  <c r="D243" i="18"/>
  <c r="E243" i="18"/>
  <c r="E417" i="18" s="1"/>
  <c r="F243" i="18"/>
  <c r="G243" i="18"/>
  <c r="H243" i="18"/>
  <c r="I243" i="18"/>
  <c r="I417" i="18" s="1"/>
  <c r="J243" i="18"/>
  <c r="K243" i="18"/>
  <c r="L243" i="18"/>
  <c r="M243" i="18"/>
  <c r="M417" i="18" s="1"/>
  <c r="N243" i="18"/>
  <c r="C244" i="18"/>
  <c r="D244" i="18"/>
  <c r="E244" i="18"/>
  <c r="E418" i="18" s="1"/>
  <c r="F244" i="18"/>
  <c r="G244" i="18"/>
  <c r="H244" i="18"/>
  <c r="I244" i="18"/>
  <c r="I418" i="18" s="1"/>
  <c r="J244" i="18"/>
  <c r="K244" i="18"/>
  <c r="L244" i="18"/>
  <c r="M244" i="18"/>
  <c r="M418" i="18" s="1"/>
  <c r="N244" i="18"/>
  <c r="C245" i="18"/>
  <c r="D245" i="18"/>
  <c r="E245" i="18"/>
  <c r="E419" i="18" s="1"/>
  <c r="F245" i="18"/>
  <c r="G245" i="18"/>
  <c r="H245" i="18"/>
  <c r="I245" i="18"/>
  <c r="I419" i="18" s="1"/>
  <c r="J245" i="18"/>
  <c r="K245" i="18"/>
  <c r="L245" i="18"/>
  <c r="M245" i="18"/>
  <c r="M419" i="18" s="1"/>
  <c r="N245" i="18"/>
  <c r="C246" i="18"/>
  <c r="D246" i="18"/>
  <c r="E246" i="18"/>
  <c r="E420" i="18" s="1"/>
  <c r="F246" i="18"/>
  <c r="G246" i="18"/>
  <c r="H246" i="18"/>
  <c r="I246" i="18"/>
  <c r="I420" i="18" s="1"/>
  <c r="J246" i="18"/>
  <c r="K246" i="18"/>
  <c r="L246" i="18"/>
  <c r="M246" i="18"/>
  <c r="M420" i="18" s="1"/>
  <c r="N246" i="18"/>
  <c r="C247" i="18"/>
  <c r="D247" i="18"/>
  <c r="E247" i="18"/>
  <c r="E421" i="18" s="1"/>
  <c r="F247" i="18"/>
  <c r="G247" i="18"/>
  <c r="H247" i="18"/>
  <c r="I247" i="18"/>
  <c r="I421" i="18" s="1"/>
  <c r="J247" i="18"/>
  <c r="K247" i="18"/>
  <c r="L247" i="18"/>
  <c r="M247" i="18"/>
  <c r="M421" i="18" s="1"/>
  <c r="N247" i="18"/>
  <c r="C248" i="18"/>
  <c r="D248" i="18"/>
  <c r="E248" i="18"/>
  <c r="E422" i="18" s="1"/>
  <c r="F248" i="18"/>
  <c r="G248" i="18"/>
  <c r="H248" i="18"/>
  <c r="I248" i="18"/>
  <c r="I422" i="18" s="1"/>
  <c r="J248" i="18"/>
  <c r="K248" i="18"/>
  <c r="L248" i="18"/>
  <c r="M248" i="18"/>
  <c r="M422" i="18" s="1"/>
  <c r="N248" i="18"/>
  <c r="C249" i="18"/>
  <c r="D249" i="18"/>
  <c r="E249" i="18"/>
  <c r="E423" i="18" s="1"/>
  <c r="F249" i="18"/>
  <c r="G249" i="18"/>
  <c r="H249" i="18"/>
  <c r="I249" i="18"/>
  <c r="I423" i="18" s="1"/>
  <c r="J249" i="18"/>
  <c r="K249" i="18"/>
  <c r="L249" i="18"/>
  <c r="M249" i="18"/>
  <c r="M423" i="18" s="1"/>
  <c r="N249" i="18"/>
  <c r="C250" i="18"/>
  <c r="D250" i="18"/>
  <c r="E250" i="18"/>
  <c r="E424" i="18" s="1"/>
  <c r="F250" i="18"/>
  <c r="G250" i="18"/>
  <c r="H250" i="18"/>
  <c r="I250" i="18"/>
  <c r="I424" i="18" s="1"/>
  <c r="J250" i="18"/>
  <c r="K250" i="18"/>
  <c r="L250" i="18"/>
  <c r="M250" i="18"/>
  <c r="M424" i="18" s="1"/>
  <c r="N250" i="18"/>
  <c r="C251" i="18"/>
  <c r="D251" i="18"/>
  <c r="E251" i="18"/>
  <c r="E425" i="18" s="1"/>
  <c r="F251" i="18"/>
  <c r="G251" i="18"/>
  <c r="H251" i="18"/>
  <c r="I251" i="18"/>
  <c r="I425" i="18" s="1"/>
  <c r="J251" i="18"/>
  <c r="K251" i="18"/>
  <c r="L251" i="18"/>
  <c r="M251" i="18"/>
  <c r="M425" i="18" s="1"/>
  <c r="N251" i="18"/>
  <c r="C252" i="18"/>
  <c r="D252" i="18"/>
  <c r="E252" i="18"/>
  <c r="E426" i="18" s="1"/>
  <c r="F252" i="18"/>
  <c r="G252" i="18"/>
  <c r="H252" i="18"/>
  <c r="I252" i="18"/>
  <c r="I426" i="18" s="1"/>
  <c r="J252" i="18"/>
  <c r="K252" i="18"/>
  <c r="L252" i="18"/>
  <c r="M252" i="18"/>
  <c r="M426" i="18" s="1"/>
  <c r="N252" i="18"/>
  <c r="C253" i="18"/>
  <c r="D253" i="18"/>
  <c r="E253" i="18"/>
  <c r="E427" i="18" s="1"/>
  <c r="F253" i="18"/>
  <c r="G253" i="18"/>
  <c r="H253" i="18"/>
  <c r="I253" i="18"/>
  <c r="I427" i="18" s="1"/>
  <c r="J253" i="18"/>
  <c r="K253" i="18"/>
  <c r="L253" i="18"/>
  <c r="M253" i="18"/>
  <c r="M427" i="18" s="1"/>
  <c r="N253" i="18"/>
  <c r="C254" i="18"/>
  <c r="D254" i="18"/>
  <c r="E254" i="18"/>
  <c r="E428" i="18" s="1"/>
  <c r="F254" i="18"/>
  <c r="G254" i="18"/>
  <c r="H254" i="18"/>
  <c r="I254" i="18"/>
  <c r="I428" i="18" s="1"/>
  <c r="J254" i="18"/>
  <c r="K254" i="18"/>
  <c r="L254" i="18"/>
  <c r="M254" i="18"/>
  <c r="M428" i="18" s="1"/>
  <c r="N254" i="18"/>
  <c r="C255" i="18"/>
  <c r="D255" i="18"/>
  <c r="E255" i="18"/>
  <c r="E429" i="18" s="1"/>
  <c r="F255" i="18"/>
  <c r="G255" i="18"/>
  <c r="H255" i="18"/>
  <c r="I255" i="18"/>
  <c r="I429" i="18" s="1"/>
  <c r="J255" i="18"/>
  <c r="K255" i="18"/>
  <c r="L255" i="18"/>
  <c r="M255" i="18"/>
  <c r="M429" i="18" s="1"/>
  <c r="N255" i="18"/>
  <c r="C256" i="18"/>
  <c r="D256" i="18"/>
  <c r="E256" i="18"/>
  <c r="E430" i="18" s="1"/>
  <c r="F256" i="18"/>
  <c r="G256" i="18"/>
  <c r="H256" i="18"/>
  <c r="I256" i="18"/>
  <c r="I430" i="18" s="1"/>
  <c r="J256" i="18"/>
  <c r="K256" i="18"/>
  <c r="L256" i="18"/>
  <c r="M256" i="18"/>
  <c r="M430" i="18" s="1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C291" i="18"/>
  <c r="D291" i="18"/>
  <c r="E291" i="18"/>
  <c r="N318" i="18" s="1"/>
  <c r="C316" i="18" s="1"/>
  <c r="F291" i="18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M317" i="18" s="1"/>
  <c r="N315" i="18"/>
  <c r="C317" i="18"/>
  <c r="D317" i="18"/>
  <c r="E317" i="18"/>
  <c r="F317" i="18"/>
  <c r="G317" i="18"/>
  <c r="H317" i="18"/>
  <c r="I317" i="18"/>
  <c r="J317" i="18"/>
  <c r="K317" i="18"/>
  <c r="L317" i="18"/>
  <c r="N317" i="18"/>
  <c r="C349" i="18"/>
  <c r="C407" i="18" s="1"/>
  <c r="D349" i="18"/>
  <c r="D407" i="18" s="1"/>
  <c r="E349" i="18"/>
  <c r="F349" i="18"/>
  <c r="G349" i="18"/>
  <c r="G407" i="18" s="1"/>
  <c r="H349" i="18"/>
  <c r="H407" i="18" s="1"/>
  <c r="I349" i="18"/>
  <c r="J349" i="18"/>
  <c r="K349" i="18"/>
  <c r="K407" i="18" s="1"/>
  <c r="L349" i="18"/>
  <c r="L407" i="18" s="1"/>
  <c r="M349" i="18"/>
  <c r="N349" i="18"/>
  <c r="C350" i="18"/>
  <c r="C408" i="18" s="1"/>
  <c r="D350" i="18"/>
  <c r="D408" i="18" s="1"/>
  <c r="E350" i="18"/>
  <c r="F350" i="18"/>
  <c r="G350" i="18"/>
  <c r="G408" i="18" s="1"/>
  <c r="H350" i="18"/>
  <c r="H408" i="18" s="1"/>
  <c r="I350" i="18"/>
  <c r="J350" i="18"/>
  <c r="K350" i="18"/>
  <c r="K408" i="18" s="1"/>
  <c r="L350" i="18"/>
  <c r="L408" i="18" s="1"/>
  <c r="M350" i="18"/>
  <c r="N350" i="18"/>
  <c r="C351" i="18"/>
  <c r="C409" i="18" s="1"/>
  <c r="D351" i="18"/>
  <c r="D409" i="18" s="1"/>
  <c r="E351" i="18"/>
  <c r="F351" i="18"/>
  <c r="G351" i="18"/>
  <c r="G409" i="18" s="1"/>
  <c r="H351" i="18"/>
  <c r="H409" i="18" s="1"/>
  <c r="I351" i="18"/>
  <c r="J351" i="18"/>
  <c r="K351" i="18"/>
  <c r="K409" i="18" s="1"/>
  <c r="L351" i="18"/>
  <c r="L409" i="18" s="1"/>
  <c r="M351" i="18"/>
  <c r="N351" i="18"/>
  <c r="C352" i="18"/>
  <c r="C410" i="18" s="1"/>
  <c r="D352" i="18"/>
  <c r="D410" i="18" s="1"/>
  <c r="E352" i="18"/>
  <c r="F352" i="18"/>
  <c r="G352" i="18"/>
  <c r="G410" i="18" s="1"/>
  <c r="H352" i="18"/>
  <c r="H410" i="18" s="1"/>
  <c r="I352" i="18"/>
  <c r="J352" i="18"/>
  <c r="K352" i="18"/>
  <c r="K410" i="18" s="1"/>
  <c r="L352" i="18"/>
  <c r="L410" i="18" s="1"/>
  <c r="M352" i="18"/>
  <c r="N352" i="18"/>
  <c r="C353" i="18"/>
  <c r="C411" i="18" s="1"/>
  <c r="D353" i="18"/>
  <c r="D411" i="18" s="1"/>
  <c r="E353" i="18"/>
  <c r="F353" i="18"/>
  <c r="G353" i="18"/>
  <c r="G411" i="18" s="1"/>
  <c r="H353" i="18"/>
  <c r="H411" i="18" s="1"/>
  <c r="I353" i="18"/>
  <c r="J353" i="18"/>
  <c r="K353" i="18"/>
  <c r="K411" i="18" s="1"/>
  <c r="L353" i="18"/>
  <c r="L411" i="18" s="1"/>
  <c r="M353" i="18"/>
  <c r="N353" i="18"/>
  <c r="C354" i="18"/>
  <c r="C412" i="18" s="1"/>
  <c r="D354" i="18"/>
  <c r="D412" i="18" s="1"/>
  <c r="E354" i="18"/>
  <c r="F354" i="18"/>
  <c r="G354" i="18"/>
  <c r="G412" i="18" s="1"/>
  <c r="H354" i="18"/>
  <c r="H412" i="18" s="1"/>
  <c r="I354" i="18"/>
  <c r="J354" i="18"/>
  <c r="K354" i="18"/>
  <c r="K412" i="18" s="1"/>
  <c r="L354" i="18"/>
  <c r="L412" i="18" s="1"/>
  <c r="M354" i="18"/>
  <c r="N354" i="18"/>
  <c r="C355" i="18"/>
  <c r="C413" i="18" s="1"/>
  <c r="D355" i="18"/>
  <c r="D413" i="18" s="1"/>
  <c r="E355" i="18"/>
  <c r="F355" i="18"/>
  <c r="G355" i="18"/>
  <c r="G413" i="18" s="1"/>
  <c r="H355" i="18"/>
  <c r="H413" i="18" s="1"/>
  <c r="I355" i="18"/>
  <c r="J355" i="18"/>
  <c r="K355" i="18"/>
  <c r="K413" i="18" s="1"/>
  <c r="L355" i="18"/>
  <c r="L413" i="18" s="1"/>
  <c r="M355" i="18"/>
  <c r="N355" i="18"/>
  <c r="C356" i="18"/>
  <c r="C414" i="18" s="1"/>
  <c r="D356" i="18"/>
  <c r="D414" i="18" s="1"/>
  <c r="E356" i="18"/>
  <c r="F356" i="18"/>
  <c r="G356" i="18"/>
  <c r="G414" i="18" s="1"/>
  <c r="H356" i="18"/>
  <c r="H414" i="18" s="1"/>
  <c r="I356" i="18"/>
  <c r="J356" i="18"/>
  <c r="K356" i="18"/>
  <c r="K414" i="18" s="1"/>
  <c r="L356" i="18"/>
  <c r="L414" i="18" s="1"/>
  <c r="M356" i="18"/>
  <c r="N356" i="18"/>
  <c r="C357" i="18"/>
  <c r="C415" i="18" s="1"/>
  <c r="D357" i="18"/>
  <c r="D415" i="18" s="1"/>
  <c r="E357" i="18"/>
  <c r="F357" i="18"/>
  <c r="G357" i="18"/>
  <c r="G415" i="18" s="1"/>
  <c r="H357" i="18"/>
  <c r="H415" i="18" s="1"/>
  <c r="I357" i="18"/>
  <c r="J357" i="18"/>
  <c r="K357" i="18"/>
  <c r="K415" i="18" s="1"/>
  <c r="L357" i="18"/>
  <c r="L415" i="18" s="1"/>
  <c r="M357" i="18"/>
  <c r="N357" i="18"/>
  <c r="C358" i="18"/>
  <c r="C416" i="18" s="1"/>
  <c r="D358" i="18"/>
  <c r="D416" i="18" s="1"/>
  <c r="E358" i="18"/>
  <c r="F358" i="18"/>
  <c r="G358" i="18"/>
  <c r="G416" i="18" s="1"/>
  <c r="H358" i="18"/>
  <c r="H416" i="18" s="1"/>
  <c r="I358" i="18"/>
  <c r="J358" i="18"/>
  <c r="K358" i="18"/>
  <c r="K416" i="18" s="1"/>
  <c r="L358" i="18"/>
  <c r="L416" i="18" s="1"/>
  <c r="M358" i="18"/>
  <c r="N358" i="18"/>
  <c r="C359" i="18"/>
  <c r="C417" i="18" s="1"/>
  <c r="D359" i="18"/>
  <c r="D417" i="18" s="1"/>
  <c r="E359" i="18"/>
  <c r="F359" i="18"/>
  <c r="G359" i="18"/>
  <c r="G417" i="18" s="1"/>
  <c r="H359" i="18"/>
  <c r="H417" i="18" s="1"/>
  <c r="I359" i="18"/>
  <c r="J359" i="18"/>
  <c r="K359" i="18"/>
  <c r="K417" i="18" s="1"/>
  <c r="L359" i="18"/>
  <c r="L417" i="18" s="1"/>
  <c r="M359" i="18"/>
  <c r="N359" i="18"/>
  <c r="C360" i="18"/>
  <c r="C418" i="18" s="1"/>
  <c r="D360" i="18"/>
  <c r="D418" i="18" s="1"/>
  <c r="E360" i="18"/>
  <c r="F360" i="18"/>
  <c r="G360" i="18"/>
  <c r="G418" i="18" s="1"/>
  <c r="H360" i="18"/>
  <c r="H418" i="18" s="1"/>
  <c r="I360" i="18"/>
  <c r="J360" i="18"/>
  <c r="K360" i="18"/>
  <c r="K418" i="18" s="1"/>
  <c r="L360" i="18"/>
  <c r="L418" i="18" s="1"/>
  <c r="M360" i="18"/>
  <c r="N360" i="18"/>
  <c r="C361" i="18"/>
  <c r="C419" i="18" s="1"/>
  <c r="D361" i="18"/>
  <c r="D419" i="18" s="1"/>
  <c r="E361" i="18"/>
  <c r="F361" i="18"/>
  <c r="G361" i="18"/>
  <c r="G419" i="18" s="1"/>
  <c r="H361" i="18"/>
  <c r="H419" i="18" s="1"/>
  <c r="I361" i="18"/>
  <c r="J361" i="18"/>
  <c r="K361" i="18"/>
  <c r="K419" i="18" s="1"/>
  <c r="L361" i="18"/>
  <c r="L419" i="18" s="1"/>
  <c r="M361" i="18"/>
  <c r="N361" i="18"/>
  <c r="C362" i="18"/>
  <c r="C420" i="18" s="1"/>
  <c r="D362" i="18"/>
  <c r="D420" i="18" s="1"/>
  <c r="E362" i="18"/>
  <c r="F362" i="18"/>
  <c r="G362" i="18"/>
  <c r="G420" i="18" s="1"/>
  <c r="H362" i="18"/>
  <c r="H420" i="18" s="1"/>
  <c r="I362" i="18"/>
  <c r="J362" i="18"/>
  <c r="K362" i="18"/>
  <c r="K420" i="18" s="1"/>
  <c r="L362" i="18"/>
  <c r="L420" i="18" s="1"/>
  <c r="M362" i="18"/>
  <c r="N362" i="18"/>
  <c r="C363" i="18"/>
  <c r="C421" i="18" s="1"/>
  <c r="D363" i="18"/>
  <c r="D421" i="18" s="1"/>
  <c r="E363" i="18"/>
  <c r="F363" i="18"/>
  <c r="G363" i="18"/>
  <c r="G421" i="18" s="1"/>
  <c r="H363" i="18"/>
  <c r="H421" i="18" s="1"/>
  <c r="I363" i="18"/>
  <c r="J363" i="18"/>
  <c r="K363" i="18"/>
  <c r="K421" i="18" s="1"/>
  <c r="L363" i="18"/>
  <c r="L421" i="18" s="1"/>
  <c r="M363" i="18"/>
  <c r="N363" i="18"/>
  <c r="C364" i="18"/>
  <c r="C422" i="18" s="1"/>
  <c r="D364" i="18"/>
  <c r="D422" i="18" s="1"/>
  <c r="E364" i="18"/>
  <c r="F364" i="18"/>
  <c r="G364" i="18"/>
  <c r="G422" i="18" s="1"/>
  <c r="H364" i="18"/>
  <c r="H422" i="18" s="1"/>
  <c r="I364" i="18"/>
  <c r="J364" i="18"/>
  <c r="K364" i="18"/>
  <c r="K422" i="18" s="1"/>
  <c r="L364" i="18"/>
  <c r="L422" i="18" s="1"/>
  <c r="M364" i="18"/>
  <c r="N364" i="18"/>
  <c r="C365" i="18"/>
  <c r="C423" i="18" s="1"/>
  <c r="D365" i="18"/>
  <c r="D423" i="18" s="1"/>
  <c r="E365" i="18"/>
  <c r="F365" i="18"/>
  <c r="G365" i="18"/>
  <c r="G423" i="18" s="1"/>
  <c r="H365" i="18"/>
  <c r="H423" i="18" s="1"/>
  <c r="I365" i="18"/>
  <c r="J365" i="18"/>
  <c r="K365" i="18"/>
  <c r="K423" i="18" s="1"/>
  <c r="L365" i="18"/>
  <c r="L423" i="18" s="1"/>
  <c r="M365" i="18"/>
  <c r="N365" i="18"/>
  <c r="C366" i="18"/>
  <c r="C424" i="18" s="1"/>
  <c r="D366" i="18"/>
  <c r="D424" i="18" s="1"/>
  <c r="E366" i="18"/>
  <c r="F366" i="18"/>
  <c r="G366" i="18"/>
  <c r="G424" i="18" s="1"/>
  <c r="H366" i="18"/>
  <c r="H424" i="18" s="1"/>
  <c r="I366" i="18"/>
  <c r="J366" i="18"/>
  <c r="K366" i="18"/>
  <c r="K424" i="18" s="1"/>
  <c r="L366" i="18"/>
  <c r="L424" i="18" s="1"/>
  <c r="M366" i="18"/>
  <c r="N366" i="18"/>
  <c r="C367" i="18"/>
  <c r="C425" i="18" s="1"/>
  <c r="D367" i="18"/>
  <c r="D425" i="18" s="1"/>
  <c r="E367" i="18"/>
  <c r="F367" i="18"/>
  <c r="G367" i="18"/>
  <c r="G425" i="18" s="1"/>
  <c r="H367" i="18"/>
  <c r="H425" i="18" s="1"/>
  <c r="I367" i="18"/>
  <c r="J367" i="18"/>
  <c r="K367" i="18"/>
  <c r="K425" i="18" s="1"/>
  <c r="L367" i="18"/>
  <c r="L425" i="18" s="1"/>
  <c r="M367" i="18"/>
  <c r="N367" i="18"/>
  <c r="C368" i="18"/>
  <c r="C426" i="18" s="1"/>
  <c r="D368" i="18"/>
  <c r="D426" i="18" s="1"/>
  <c r="E368" i="18"/>
  <c r="F368" i="18"/>
  <c r="G368" i="18"/>
  <c r="G426" i="18" s="1"/>
  <c r="H368" i="18"/>
  <c r="H426" i="18" s="1"/>
  <c r="I368" i="18"/>
  <c r="J368" i="18"/>
  <c r="K368" i="18"/>
  <c r="K426" i="18" s="1"/>
  <c r="L368" i="18"/>
  <c r="L426" i="18" s="1"/>
  <c r="M368" i="18"/>
  <c r="N368" i="18"/>
  <c r="C369" i="18"/>
  <c r="C427" i="18" s="1"/>
  <c r="D369" i="18"/>
  <c r="D427" i="18" s="1"/>
  <c r="E369" i="18"/>
  <c r="F369" i="18"/>
  <c r="G369" i="18"/>
  <c r="G427" i="18" s="1"/>
  <c r="H369" i="18"/>
  <c r="H427" i="18" s="1"/>
  <c r="I369" i="18"/>
  <c r="J369" i="18"/>
  <c r="K369" i="18"/>
  <c r="K427" i="18" s="1"/>
  <c r="L369" i="18"/>
  <c r="L427" i="18" s="1"/>
  <c r="M369" i="18"/>
  <c r="N369" i="18"/>
  <c r="C370" i="18"/>
  <c r="C428" i="18" s="1"/>
  <c r="D370" i="18"/>
  <c r="D428" i="18" s="1"/>
  <c r="E370" i="18"/>
  <c r="F370" i="18"/>
  <c r="G370" i="18"/>
  <c r="G428" i="18" s="1"/>
  <c r="H370" i="18"/>
  <c r="H428" i="18" s="1"/>
  <c r="I370" i="18"/>
  <c r="J370" i="18"/>
  <c r="K370" i="18"/>
  <c r="K428" i="18" s="1"/>
  <c r="L370" i="18"/>
  <c r="L428" i="18" s="1"/>
  <c r="M370" i="18"/>
  <c r="N370" i="18"/>
  <c r="C371" i="18"/>
  <c r="C429" i="18" s="1"/>
  <c r="D371" i="18"/>
  <c r="D429" i="18" s="1"/>
  <c r="E371" i="18"/>
  <c r="F371" i="18"/>
  <c r="G371" i="18"/>
  <c r="G429" i="18" s="1"/>
  <c r="H371" i="18"/>
  <c r="H429" i="18" s="1"/>
  <c r="I371" i="18"/>
  <c r="J371" i="18"/>
  <c r="K371" i="18"/>
  <c r="K429" i="18" s="1"/>
  <c r="L371" i="18"/>
  <c r="L429" i="18" s="1"/>
  <c r="M371" i="18"/>
  <c r="N371" i="18"/>
  <c r="C372" i="18"/>
  <c r="C430" i="18" s="1"/>
  <c r="D372" i="18"/>
  <c r="D430" i="18" s="1"/>
  <c r="E372" i="18"/>
  <c r="F372" i="18"/>
  <c r="G372" i="18"/>
  <c r="G430" i="18" s="1"/>
  <c r="H372" i="18"/>
  <c r="H430" i="18" s="1"/>
  <c r="I372" i="18"/>
  <c r="J372" i="18"/>
  <c r="K372" i="18"/>
  <c r="K430" i="18" s="1"/>
  <c r="L372" i="18"/>
  <c r="L430" i="18" s="1"/>
  <c r="M372" i="18"/>
  <c r="N372" i="18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N375" i="18" s="1"/>
  <c r="C375" i="18"/>
  <c r="D375" i="18"/>
  <c r="E375" i="18"/>
  <c r="F375" i="18"/>
  <c r="G375" i="18"/>
  <c r="H375" i="18"/>
  <c r="I375" i="18"/>
  <c r="J375" i="18"/>
  <c r="K375" i="18"/>
  <c r="L375" i="18"/>
  <c r="M375" i="18"/>
  <c r="N376" i="18"/>
  <c r="C374" i="18" s="1"/>
  <c r="F407" i="18"/>
  <c r="J407" i="18"/>
  <c r="N407" i="18"/>
  <c r="F408" i="18"/>
  <c r="J408" i="18"/>
  <c r="N408" i="18"/>
  <c r="F409" i="18"/>
  <c r="J409" i="18"/>
  <c r="N409" i="18"/>
  <c r="F410" i="18"/>
  <c r="J410" i="18"/>
  <c r="N410" i="18"/>
  <c r="F411" i="18"/>
  <c r="J411" i="18"/>
  <c r="N411" i="18"/>
  <c r="F412" i="18"/>
  <c r="J412" i="18"/>
  <c r="N412" i="18"/>
  <c r="F413" i="18"/>
  <c r="J413" i="18"/>
  <c r="N413" i="18"/>
  <c r="F414" i="18"/>
  <c r="J414" i="18"/>
  <c r="N414" i="18"/>
  <c r="F415" i="18"/>
  <c r="J415" i="18"/>
  <c r="N415" i="18"/>
  <c r="F416" i="18"/>
  <c r="J416" i="18"/>
  <c r="N416" i="18"/>
  <c r="F417" i="18"/>
  <c r="J417" i="18"/>
  <c r="N417" i="18"/>
  <c r="F418" i="18"/>
  <c r="J418" i="18"/>
  <c r="N418" i="18"/>
  <c r="F419" i="18"/>
  <c r="J419" i="18"/>
  <c r="N419" i="18"/>
  <c r="F420" i="18"/>
  <c r="J420" i="18"/>
  <c r="N420" i="18"/>
  <c r="F421" i="18"/>
  <c r="J421" i="18"/>
  <c r="N421" i="18"/>
  <c r="F422" i="18"/>
  <c r="J422" i="18"/>
  <c r="N422" i="18"/>
  <c r="F423" i="18"/>
  <c r="J423" i="18"/>
  <c r="N423" i="18"/>
  <c r="F424" i="18"/>
  <c r="J424" i="18"/>
  <c r="N424" i="18"/>
  <c r="F425" i="18"/>
  <c r="J425" i="18"/>
  <c r="N425" i="18"/>
  <c r="F426" i="18"/>
  <c r="J426" i="18"/>
  <c r="N426" i="18"/>
  <c r="F427" i="18"/>
  <c r="J427" i="18"/>
  <c r="N427" i="18"/>
  <c r="F428" i="18"/>
  <c r="J428" i="18"/>
  <c r="N428" i="18"/>
  <c r="F429" i="18"/>
  <c r="J429" i="18"/>
  <c r="N429" i="18"/>
  <c r="F430" i="18"/>
  <c r="J430" i="18"/>
  <c r="N430" i="18"/>
  <c r="F431" i="18"/>
  <c r="J431" i="18"/>
  <c r="N431" i="18"/>
  <c r="F433" i="18"/>
  <c r="J433" i="18"/>
  <c r="N433" i="18"/>
  <c r="F436" i="18"/>
  <c r="F437" i="18"/>
  <c r="C3" i="20"/>
  <c r="D3" i="20"/>
  <c r="G3" i="20"/>
  <c r="H3" i="20"/>
  <c r="K3" i="20"/>
  <c r="L3" i="20"/>
  <c r="X4" i="20"/>
  <c r="G1" i="20" s="1"/>
  <c r="Y4" i="20"/>
  <c r="Z4" i="20"/>
  <c r="AA4" i="20"/>
  <c r="G172" i="20" s="1"/>
  <c r="B174" i="20" s="1"/>
  <c r="AB4" i="20"/>
  <c r="G229" i="20" s="1"/>
  <c r="B231" i="20" s="1"/>
  <c r="AC4" i="20"/>
  <c r="AD4" i="20"/>
  <c r="AE4" i="20"/>
  <c r="AH4" i="20"/>
  <c r="G59" i="20"/>
  <c r="B61" i="20" s="1"/>
  <c r="C61" i="20"/>
  <c r="C116" i="20" s="1"/>
  <c r="C174" i="20" s="1"/>
  <c r="C231" i="20" s="1"/>
  <c r="C289" i="20" s="1"/>
  <c r="C347" i="20" s="1"/>
  <c r="C405" i="20" s="1"/>
  <c r="D61" i="20"/>
  <c r="D116" i="20" s="1"/>
  <c r="D174" i="20" s="1"/>
  <c r="D231" i="20" s="1"/>
  <c r="D289" i="20" s="1"/>
  <c r="D347" i="20" s="1"/>
  <c r="D405" i="20" s="1"/>
  <c r="G61" i="20"/>
  <c r="G116" i="20" s="1"/>
  <c r="G174" i="20" s="1"/>
  <c r="G231" i="20" s="1"/>
  <c r="G289" i="20" s="1"/>
  <c r="G347" i="20" s="1"/>
  <c r="G405" i="20" s="1"/>
  <c r="H61" i="20"/>
  <c r="H116" i="20" s="1"/>
  <c r="H174" i="20" s="1"/>
  <c r="H231" i="20" s="1"/>
  <c r="H289" i="20" s="1"/>
  <c r="H347" i="20" s="1"/>
  <c r="H405" i="20" s="1"/>
  <c r="K61" i="20"/>
  <c r="K116" i="20" s="1"/>
  <c r="K174" i="20" s="1"/>
  <c r="K231" i="20" s="1"/>
  <c r="K289" i="20" s="1"/>
  <c r="K347" i="20" s="1"/>
  <c r="K405" i="20" s="1"/>
  <c r="L61" i="20"/>
  <c r="L116" i="20" s="1"/>
  <c r="L174" i="20" s="1"/>
  <c r="L231" i="20" s="1"/>
  <c r="L289" i="20" s="1"/>
  <c r="L347" i="20" s="1"/>
  <c r="L405" i="20" s="1"/>
  <c r="G114" i="20"/>
  <c r="B116" i="20"/>
  <c r="G287" i="20"/>
  <c r="B289" i="20" s="1"/>
  <c r="G345" i="20"/>
  <c r="B347" i="20"/>
  <c r="F436" i="20"/>
  <c r="F437" i="20"/>
  <c r="X4" i="16"/>
  <c r="I1" i="16" s="1"/>
  <c r="Y4" i="16"/>
  <c r="G59" i="16" s="1"/>
  <c r="B61" i="16" s="1"/>
  <c r="Z4" i="16"/>
  <c r="AA4" i="16"/>
  <c r="AB4" i="16"/>
  <c r="G229" i="16" s="1"/>
  <c r="B231" i="16" s="1"/>
  <c r="AC4" i="16"/>
  <c r="G287" i="16" s="1"/>
  <c r="B289" i="16" s="1"/>
  <c r="AD4" i="16"/>
  <c r="AE4" i="16"/>
  <c r="AH4" i="16"/>
  <c r="C5" i="16"/>
  <c r="D5" i="16"/>
  <c r="E5" i="16"/>
  <c r="F5" i="16"/>
  <c r="F5" i="20" s="1"/>
  <c r="G5" i="16"/>
  <c r="G5" i="20" s="1"/>
  <c r="H5" i="16"/>
  <c r="I5" i="16"/>
  <c r="J5" i="16"/>
  <c r="J5" i="20" s="1"/>
  <c r="K5" i="16"/>
  <c r="K5" i="20" s="1"/>
  <c r="L5" i="16"/>
  <c r="M5" i="16"/>
  <c r="N5" i="16"/>
  <c r="N5" i="20" s="1"/>
  <c r="C6" i="16"/>
  <c r="D6" i="16"/>
  <c r="E6" i="16"/>
  <c r="F6" i="16"/>
  <c r="F6" i="20" s="1"/>
  <c r="G6" i="16"/>
  <c r="G6" i="20" s="1"/>
  <c r="H6" i="16"/>
  <c r="I6" i="16"/>
  <c r="J6" i="16"/>
  <c r="J6" i="20" s="1"/>
  <c r="K6" i="16"/>
  <c r="K6" i="20" s="1"/>
  <c r="L6" i="16"/>
  <c r="M6" i="16"/>
  <c r="N6" i="16"/>
  <c r="N6" i="20" s="1"/>
  <c r="C7" i="16"/>
  <c r="D7" i="16"/>
  <c r="E7" i="16"/>
  <c r="F7" i="16"/>
  <c r="F7" i="20" s="1"/>
  <c r="G7" i="16"/>
  <c r="G7" i="20" s="1"/>
  <c r="H7" i="16"/>
  <c r="I7" i="16"/>
  <c r="J7" i="16"/>
  <c r="J7" i="20" s="1"/>
  <c r="K7" i="16"/>
  <c r="K7" i="20" s="1"/>
  <c r="L7" i="16"/>
  <c r="M7" i="16"/>
  <c r="N7" i="16"/>
  <c r="N7" i="20" s="1"/>
  <c r="C8" i="16"/>
  <c r="D8" i="16"/>
  <c r="E8" i="16"/>
  <c r="F8" i="16"/>
  <c r="F8" i="20" s="1"/>
  <c r="G8" i="16"/>
  <c r="G8" i="20" s="1"/>
  <c r="H8" i="16"/>
  <c r="I8" i="16"/>
  <c r="J8" i="16"/>
  <c r="J8" i="20" s="1"/>
  <c r="K8" i="16"/>
  <c r="K8" i="20" s="1"/>
  <c r="L8" i="16"/>
  <c r="M8" i="16"/>
  <c r="N8" i="16"/>
  <c r="N8" i="20" s="1"/>
  <c r="C9" i="16"/>
  <c r="D9" i="16"/>
  <c r="E9" i="16"/>
  <c r="F9" i="16"/>
  <c r="F9" i="20" s="1"/>
  <c r="G9" i="16"/>
  <c r="G9" i="20" s="1"/>
  <c r="H9" i="16"/>
  <c r="I9" i="16"/>
  <c r="J9" i="16"/>
  <c r="J9" i="20" s="1"/>
  <c r="K9" i="16"/>
  <c r="K9" i="20" s="1"/>
  <c r="L9" i="16"/>
  <c r="M9" i="16"/>
  <c r="N9" i="16"/>
  <c r="N9" i="20" s="1"/>
  <c r="C10" i="16"/>
  <c r="D10" i="16"/>
  <c r="E10" i="16"/>
  <c r="F10" i="16"/>
  <c r="F10" i="20" s="1"/>
  <c r="G10" i="16"/>
  <c r="G10" i="20" s="1"/>
  <c r="H10" i="16"/>
  <c r="I10" i="16"/>
  <c r="J10" i="16"/>
  <c r="J10" i="20" s="1"/>
  <c r="K10" i="16"/>
  <c r="K10" i="20" s="1"/>
  <c r="L10" i="16"/>
  <c r="M10" i="16"/>
  <c r="N10" i="16"/>
  <c r="N10" i="20" s="1"/>
  <c r="C11" i="16"/>
  <c r="D11" i="16"/>
  <c r="E11" i="16"/>
  <c r="F11" i="16"/>
  <c r="F11" i="20" s="1"/>
  <c r="G11" i="16"/>
  <c r="G11" i="20" s="1"/>
  <c r="H11" i="16"/>
  <c r="I11" i="16"/>
  <c r="J11" i="16"/>
  <c r="J11" i="20" s="1"/>
  <c r="K11" i="16"/>
  <c r="K11" i="20" s="1"/>
  <c r="L11" i="16"/>
  <c r="M11" i="16"/>
  <c r="N11" i="16"/>
  <c r="N11" i="20" s="1"/>
  <c r="C12" i="16"/>
  <c r="D12" i="16"/>
  <c r="E12" i="16"/>
  <c r="F12" i="16"/>
  <c r="F12" i="20" s="1"/>
  <c r="G12" i="16"/>
  <c r="G12" i="20" s="1"/>
  <c r="H12" i="16"/>
  <c r="I12" i="16"/>
  <c r="J12" i="16"/>
  <c r="J12" i="20" s="1"/>
  <c r="K12" i="16"/>
  <c r="K12" i="20" s="1"/>
  <c r="L12" i="16"/>
  <c r="M12" i="16"/>
  <c r="N12" i="16"/>
  <c r="N12" i="20" s="1"/>
  <c r="C13" i="16"/>
  <c r="D13" i="16"/>
  <c r="E13" i="16"/>
  <c r="F13" i="16"/>
  <c r="F13" i="20" s="1"/>
  <c r="G13" i="16"/>
  <c r="G13" i="20" s="1"/>
  <c r="H13" i="16"/>
  <c r="I13" i="16"/>
  <c r="J13" i="16"/>
  <c r="J13" i="20" s="1"/>
  <c r="K13" i="16"/>
  <c r="K13" i="20" s="1"/>
  <c r="L13" i="16"/>
  <c r="M13" i="16"/>
  <c r="N13" i="16"/>
  <c r="N13" i="20" s="1"/>
  <c r="C14" i="16"/>
  <c r="D14" i="16"/>
  <c r="E14" i="16"/>
  <c r="F14" i="16"/>
  <c r="F14" i="20" s="1"/>
  <c r="G14" i="16"/>
  <c r="G14" i="20" s="1"/>
  <c r="H14" i="16"/>
  <c r="I14" i="16"/>
  <c r="J14" i="16"/>
  <c r="J14" i="20" s="1"/>
  <c r="K14" i="16"/>
  <c r="K14" i="20" s="1"/>
  <c r="L14" i="16"/>
  <c r="M14" i="16"/>
  <c r="N14" i="16"/>
  <c r="N14" i="20" s="1"/>
  <c r="C15" i="16"/>
  <c r="D15" i="16"/>
  <c r="E15" i="16"/>
  <c r="F15" i="16"/>
  <c r="F15" i="20" s="1"/>
  <c r="G15" i="16"/>
  <c r="G15" i="20" s="1"/>
  <c r="H15" i="16"/>
  <c r="I15" i="16"/>
  <c r="J15" i="16"/>
  <c r="J15" i="20" s="1"/>
  <c r="K15" i="16"/>
  <c r="K15" i="20" s="1"/>
  <c r="L15" i="16"/>
  <c r="M15" i="16"/>
  <c r="N15" i="16"/>
  <c r="N15" i="20" s="1"/>
  <c r="C16" i="16"/>
  <c r="D16" i="16"/>
  <c r="E16" i="16"/>
  <c r="F16" i="16"/>
  <c r="F16" i="20" s="1"/>
  <c r="G16" i="16"/>
  <c r="G16" i="20" s="1"/>
  <c r="H16" i="16"/>
  <c r="I16" i="16"/>
  <c r="J16" i="16"/>
  <c r="J16" i="20" s="1"/>
  <c r="K16" i="16"/>
  <c r="K16" i="20" s="1"/>
  <c r="L16" i="16"/>
  <c r="M16" i="16"/>
  <c r="N16" i="16"/>
  <c r="N16" i="20" s="1"/>
  <c r="C17" i="16"/>
  <c r="D17" i="16"/>
  <c r="E17" i="16"/>
  <c r="F17" i="16"/>
  <c r="F17" i="20" s="1"/>
  <c r="G17" i="16"/>
  <c r="G17" i="20" s="1"/>
  <c r="H17" i="16"/>
  <c r="I17" i="16"/>
  <c r="J17" i="16"/>
  <c r="J17" i="20" s="1"/>
  <c r="K17" i="16"/>
  <c r="K17" i="20" s="1"/>
  <c r="L17" i="16"/>
  <c r="M17" i="16"/>
  <c r="N17" i="16"/>
  <c r="N17" i="20" s="1"/>
  <c r="C18" i="16"/>
  <c r="D18" i="16"/>
  <c r="E18" i="16"/>
  <c r="F18" i="16"/>
  <c r="F18" i="20" s="1"/>
  <c r="G18" i="16"/>
  <c r="G18" i="20" s="1"/>
  <c r="H18" i="16"/>
  <c r="I18" i="16"/>
  <c r="J18" i="16"/>
  <c r="J18" i="20" s="1"/>
  <c r="K18" i="16"/>
  <c r="K18" i="20" s="1"/>
  <c r="L18" i="16"/>
  <c r="M18" i="16"/>
  <c r="N18" i="16"/>
  <c r="N18" i="20" s="1"/>
  <c r="C19" i="16"/>
  <c r="D19" i="16"/>
  <c r="E19" i="16"/>
  <c r="F19" i="16"/>
  <c r="F19" i="20" s="1"/>
  <c r="G19" i="16"/>
  <c r="G19" i="20" s="1"/>
  <c r="H19" i="16"/>
  <c r="I19" i="16"/>
  <c r="J19" i="16"/>
  <c r="J19" i="20" s="1"/>
  <c r="K19" i="16"/>
  <c r="K19" i="20" s="1"/>
  <c r="L19" i="16"/>
  <c r="M19" i="16"/>
  <c r="N19" i="16"/>
  <c r="N19" i="20" s="1"/>
  <c r="C20" i="16"/>
  <c r="D20" i="16"/>
  <c r="E20" i="16"/>
  <c r="F20" i="16"/>
  <c r="F20" i="20" s="1"/>
  <c r="G20" i="16"/>
  <c r="G20" i="20" s="1"/>
  <c r="H20" i="16"/>
  <c r="I20" i="16"/>
  <c r="J20" i="16"/>
  <c r="J20" i="20" s="1"/>
  <c r="K20" i="16"/>
  <c r="K20" i="20" s="1"/>
  <c r="L20" i="16"/>
  <c r="M20" i="16"/>
  <c r="N20" i="16"/>
  <c r="N20" i="20" s="1"/>
  <c r="C21" i="16"/>
  <c r="D21" i="16"/>
  <c r="E21" i="16"/>
  <c r="F21" i="16"/>
  <c r="F21" i="20" s="1"/>
  <c r="G21" i="16"/>
  <c r="G21" i="20" s="1"/>
  <c r="H21" i="16"/>
  <c r="I21" i="16"/>
  <c r="J21" i="16"/>
  <c r="J21" i="20" s="1"/>
  <c r="K21" i="16"/>
  <c r="K21" i="20" s="1"/>
  <c r="L21" i="16"/>
  <c r="M21" i="16"/>
  <c r="N21" i="16"/>
  <c r="N21" i="20" s="1"/>
  <c r="C22" i="16"/>
  <c r="D22" i="16"/>
  <c r="E22" i="16"/>
  <c r="F22" i="16"/>
  <c r="F22" i="20" s="1"/>
  <c r="G22" i="16"/>
  <c r="G22" i="20" s="1"/>
  <c r="H22" i="16"/>
  <c r="I22" i="16"/>
  <c r="J22" i="16"/>
  <c r="J22" i="20" s="1"/>
  <c r="K22" i="16"/>
  <c r="K22" i="20" s="1"/>
  <c r="L22" i="16"/>
  <c r="M22" i="16"/>
  <c r="N22" i="16"/>
  <c r="N22" i="20" s="1"/>
  <c r="C23" i="16"/>
  <c r="D23" i="16"/>
  <c r="E23" i="16"/>
  <c r="F23" i="16"/>
  <c r="F23" i="20" s="1"/>
  <c r="G23" i="16"/>
  <c r="G23" i="20" s="1"/>
  <c r="H23" i="16"/>
  <c r="I23" i="16"/>
  <c r="J23" i="16"/>
  <c r="J23" i="20" s="1"/>
  <c r="K23" i="16"/>
  <c r="K23" i="20" s="1"/>
  <c r="L23" i="16"/>
  <c r="M23" i="16"/>
  <c r="N23" i="16"/>
  <c r="N23" i="20" s="1"/>
  <c r="C24" i="16"/>
  <c r="D24" i="16"/>
  <c r="E24" i="16"/>
  <c r="F24" i="16"/>
  <c r="F24" i="20" s="1"/>
  <c r="G24" i="16"/>
  <c r="G24" i="20" s="1"/>
  <c r="H24" i="16"/>
  <c r="I24" i="16"/>
  <c r="J24" i="16"/>
  <c r="J24" i="20" s="1"/>
  <c r="K24" i="16"/>
  <c r="K24" i="20" s="1"/>
  <c r="L24" i="16"/>
  <c r="M24" i="16"/>
  <c r="N24" i="16"/>
  <c r="N24" i="20" s="1"/>
  <c r="C25" i="16"/>
  <c r="D25" i="16"/>
  <c r="E25" i="16"/>
  <c r="F25" i="16"/>
  <c r="F25" i="20" s="1"/>
  <c r="G25" i="16"/>
  <c r="G25" i="20" s="1"/>
  <c r="H25" i="16"/>
  <c r="I25" i="16"/>
  <c r="J25" i="16"/>
  <c r="J25" i="20" s="1"/>
  <c r="K25" i="16"/>
  <c r="K25" i="20" s="1"/>
  <c r="L25" i="16"/>
  <c r="M25" i="16"/>
  <c r="N25" i="16"/>
  <c r="N25" i="20" s="1"/>
  <c r="C26" i="16"/>
  <c r="D26" i="16"/>
  <c r="E26" i="16"/>
  <c r="F26" i="16"/>
  <c r="F26" i="20" s="1"/>
  <c r="G26" i="16"/>
  <c r="G26" i="20" s="1"/>
  <c r="H26" i="16"/>
  <c r="I26" i="16"/>
  <c r="J26" i="16"/>
  <c r="J26" i="20" s="1"/>
  <c r="K26" i="16"/>
  <c r="K26" i="20" s="1"/>
  <c r="L26" i="16"/>
  <c r="M26" i="16"/>
  <c r="N26" i="16"/>
  <c r="N26" i="20" s="1"/>
  <c r="C27" i="16"/>
  <c r="D27" i="16"/>
  <c r="E27" i="16"/>
  <c r="F27" i="16"/>
  <c r="F27" i="20" s="1"/>
  <c r="G27" i="16"/>
  <c r="G27" i="20" s="1"/>
  <c r="H27" i="16"/>
  <c r="I27" i="16"/>
  <c r="J27" i="16"/>
  <c r="J27" i="20" s="1"/>
  <c r="K27" i="16"/>
  <c r="K27" i="20" s="1"/>
  <c r="L27" i="16"/>
  <c r="M27" i="16"/>
  <c r="N27" i="16"/>
  <c r="N27" i="20" s="1"/>
  <c r="C28" i="16"/>
  <c r="D28" i="16"/>
  <c r="E28" i="16"/>
  <c r="F28" i="16"/>
  <c r="F28" i="20" s="1"/>
  <c r="G28" i="16"/>
  <c r="G28" i="20" s="1"/>
  <c r="H28" i="16"/>
  <c r="I28" i="16"/>
  <c r="J28" i="16"/>
  <c r="J28" i="20" s="1"/>
  <c r="K28" i="16"/>
  <c r="K28" i="20" s="1"/>
  <c r="L28" i="16"/>
  <c r="M28" i="16"/>
  <c r="N28" i="16"/>
  <c r="N28" i="20" s="1"/>
  <c r="C29" i="16"/>
  <c r="D29" i="16"/>
  <c r="E29" i="16"/>
  <c r="F29" i="16"/>
  <c r="G29" i="16"/>
  <c r="H29" i="16"/>
  <c r="I29" i="16"/>
  <c r="J29" i="16"/>
  <c r="K29" i="16"/>
  <c r="K31" i="16" s="1"/>
  <c r="L29" i="16"/>
  <c r="M29" i="16"/>
  <c r="N29" i="16"/>
  <c r="N31" i="16" s="1"/>
  <c r="C31" i="16"/>
  <c r="D31" i="16"/>
  <c r="E31" i="16"/>
  <c r="F31" i="16"/>
  <c r="G31" i="16"/>
  <c r="H31" i="16"/>
  <c r="I31" i="16"/>
  <c r="J31" i="16"/>
  <c r="L31" i="16"/>
  <c r="M31" i="16"/>
  <c r="N32" i="16"/>
  <c r="C30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D63" i="20" s="1"/>
  <c r="E63" i="16"/>
  <c r="F63" i="16"/>
  <c r="G63" i="16"/>
  <c r="G63" i="20" s="1"/>
  <c r="H63" i="16"/>
  <c r="H63" i="20" s="1"/>
  <c r="I63" i="16"/>
  <c r="J63" i="16"/>
  <c r="K63" i="16"/>
  <c r="K63" i="20" s="1"/>
  <c r="L63" i="16"/>
  <c r="L63" i="20" s="1"/>
  <c r="M63" i="16"/>
  <c r="N63" i="16"/>
  <c r="C64" i="16"/>
  <c r="D64" i="16"/>
  <c r="D64" i="20" s="1"/>
  <c r="E64" i="16"/>
  <c r="F64" i="16"/>
  <c r="G64" i="16"/>
  <c r="G64" i="20" s="1"/>
  <c r="H64" i="16"/>
  <c r="H64" i="20" s="1"/>
  <c r="I64" i="16"/>
  <c r="J64" i="16"/>
  <c r="K64" i="16"/>
  <c r="K64" i="20" s="1"/>
  <c r="L64" i="16"/>
  <c r="L64" i="20" s="1"/>
  <c r="M64" i="16"/>
  <c r="N64" i="16"/>
  <c r="C65" i="16"/>
  <c r="D65" i="16"/>
  <c r="D65" i="20" s="1"/>
  <c r="E65" i="16"/>
  <c r="F65" i="16"/>
  <c r="G65" i="16"/>
  <c r="G65" i="20" s="1"/>
  <c r="H65" i="16"/>
  <c r="H65" i="20" s="1"/>
  <c r="I65" i="16"/>
  <c r="J65" i="16"/>
  <c r="K65" i="16"/>
  <c r="K65" i="20" s="1"/>
  <c r="L65" i="16"/>
  <c r="L65" i="20" s="1"/>
  <c r="M65" i="16"/>
  <c r="N65" i="16"/>
  <c r="C66" i="16"/>
  <c r="D66" i="16"/>
  <c r="D66" i="20" s="1"/>
  <c r="E66" i="16"/>
  <c r="F66" i="16"/>
  <c r="G66" i="16"/>
  <c r="G66" i="20" s="1"/>
  <c r="H66" i="16"/>
  <c r="H66" i="20" s="1"/>
  <c r="I66" i="16"/>
  <c r="J66" i="16"/>
  <c r="K66" i="16"/>
  <c r="K66" i="20" s="1"/>
  <c r="L66" i="16"/>
  <c r="L66" i="20" s="1"/>
  <c r="M66" i="16"/>
  <c r="N66" i="16"/>
  <c r="C67" i="16"/>
  <c r="D67" i="16"/>
  <c r="D67" i="20" s="1"/>
  <c r="E67" i="16"/>
  <c r="F67" i="16"/>
  <c r="G67" i="16"/>
  <c r="G67" i="20" s="1"/>
  <c r="H67" i="16"/>
  <c r="H67" i="20" s="1"/>
  <c r="I67" i="16"/>
  <c r="J67" i="16"/>
  <c r="K67" i="16"/>
  <c r="K67" i="20" s="1"/>
  <c r="L67" i="16"/>
  <c r="L67" i="20" s="1"/>
  <c r="M67" i="16"/>
  <c r="N67" i="16"/>
  <c r="C68" i="16"/>
  <c r="D68" i="16"/>
  <c r="D68" i="20" s="1"/>
  <c r="E68" i="16"/>
  <c r="F68" i="16"/>
  <c r="G68" i="16"/>
  <c r="G68" i="20" s="1"/>
  <c r="H68" i="16"/>
  <c r="H68" i="20" s="1"/>
  <c r="I68" i="16"/>
  <c r="J68" i="16"/>
  <c r="K68" i="16"/>
  <c r="K68" i="20" s="1"/>
  <c r="L68" i="16"/>
  <c r="L68" i="20" s="1"/>
  <c r="M68" i="16"/>
  <c r="N68" i="16"/>
  <c r="C69" i="16"/>
  <c r="D69" i="16"/>
  <c r="D69" i="20" s="1"/>
  <c r="E69" i="16"/>
  <c r="F69" i="16"/>
  <c r="G69" i="16"/>
  <c r="G69" i="20" s="1"/>
  <c r="H69" i="16"/>
  <c r="H69" i="20" s="1"/>
  <c r="I69" i="16"/>
  <c r="J69" i="16"/>
  <c r="K69" i="16"/>
  <c r="K69" i="20" s="1"/>
  <c r="L69" i="16"/>
  <c r="L69" i="20" s="1"/>
  <c r="M69" i="16"/>
  <c r="N69" i="16"/>
  <c r="C70" i="16"/>
  <c r="D70" i="16"/>
  <c r="D70" i="20" s="1"/>
  <c r="E70" i="16"/>
  <c r="F70" i="16"/>
  <c r="G70" i="16"/>
  <c r="G70" i="20" s="1"/>
  <c r="H70" i="16"/>
  <c r="H70" i="20" s="1"/>
  <c r="I70" i="16"/>
  <c r="J70" i="16"/>
  <c r="K70" i="16"/>
  <c r="K70" i="20" s="1"/>
  <c r="L70" i="16"/>
  <c r="L70" i="20" s="1"/>
  <c r="M70" i="16"/>
  <c r="N70" i="16"/>
  <c r="C71" i="16"/>
  <c r="D71" i="16"/>
  <c r="D71" i="20" s="1"/>
  <c r="E71" i="16"/>
  <c r="F71" i="16"/>
  <c r="G71" i="16"/>
  <c r="G71" i="20" s="1"/>
  <c r="H71" i="16"/>
  <c r="H71" i="20" s="1"/>
  <c r="I71" i="16"/>
  <c r="J71" i="16"/>
  <c r="K71" i="16"/>
  <c r="K71" i="20" s="1"/>
  <c r="L71" i="16"/>
  <c r="L71" i="20" s="1"/>
  <c r="M71" i="16"/>
  <c r="N71" i="16"/>
  <c r="C72" i="16"/>
  <c r="D72" i="16"/>
  <c r="D72" i="20" s="1"/>
  <c r="E72" i="16"/>
  <c r="F72" i="16"/>
  <c r="G72" i="16"/>
  <c r="G72" i="20" s="1"/>
  <c r="H72" i="16"/>
  <c r="H72" i="20" s="1"/>
  <c r="I72" i="16"/>
  <c r="J72" i="16"/>
  <c r="K72" i="16"/>
  <c r="K72" i="20" s="1"/>
  <c r="L72" i="16"/>
  <c r="L72" i="20" s="1"/>
  <c r="M72" i="16"/>
  <c r="N72" i="16"/>
  <c r="C73" i="16"/>
  <c r="D73" i="16"/>
  <c r="D73" i="20" s="1"/>
  <c r="E73" i="16"/>
  <c r="F73" i="16"/>
  <c r="G73" i="16"/>
  <c r="G73" i="20" s="1"/>
  <c r="H73" i="16"/>
  <c r="H73" i="20" s="1"/>
  <c r="I73" i="16"/>
  <c r="J73" i="16"/>
  <c r="K73" i="16"/>
  <c r="K73" i="20" s="1"/>
  <c r="L73" i="16"/>
  <c r="L73" i="20" s="1"/>
  <c r="M73" i="16"/>
  <c r="N73" i="16"/>
  <c r="C74" i="16"/>
  <c r="D74" i="16"/>
  <c r="D74" i="20" s="1"/>
  <c r="E74" i="16"/>
  <c r="F74" i="16"/>
  <c r="G74" i="16"/>
  <c r="G74" i="20" s="1"/>
  <c r="H74" i="16"/>
  <c r="H74" i="20" s="1"/>
  <c r="I74" i="16"/>
  <c r="J74" i="16"/>
  <c r="K74" i="16"/>
  <c r="K74" i="20" s="1"/>
  <c r="L74" i="16"/>
  <c r="L74" i="20" s="1"/>
  <c r="M74" i="16"/>
  <c r="N74" i="16"/>
  <c r="C75" i="16"/>
  <c r="D75" i="16"/>
  <c r="D75" i="20" s="1"/>
  <c r="E75" i="16"/>
  <c r="F75" i="16"/>
  <c r="G75" i="16"/>
  <c r="G75" i="20" s="1"/>
  <c r="H75" i="16"/>
  <c r="H75" i="20" s="1"/>
  <c r="I75" i="16"/>
  <c r="J75" i="16"/>
  <c r="K75" i="16"/>
  <c r="K75" i="20" s="1"/>
  <c r="L75" i="16"/>
  <c r="L75" i="20" s="1"/>
  <c r="M75" i="16"/>
  <c r="N75" i="16"/>
  <c r="C76" i="16"/>
  <c r="D76" i="16"/>
  <c r="D76" i="20" s="1"/>
  <c r="E76" i="16"/>
  <c r="F76" i="16"/>
  <c r="G76" i="16"/>
  <c r="G76" i="20" s="1"/>
  <c r="H76" i="16"/>
  <c r="H76" i="20" s="1"/>
  <c r="I76" i="16"/>
  <c r="J76" i="16"/>
  <c r="K76" i="16"/>
  <c r="K76" i="20" s="1"/>
  <c r="L76" i="16"/>
  <c r="L76" i="20" s="1"/>
  <c r="M76" i="16"/>
  <c r="N76" i="16"/>
  <c r="C77" i="16"/>
  <c r="D77" i="16"/>
  <c r="D77" i="20" s="1"/>
  <c r="E77" i="16"/>
  <c r="F77" i="16"/>
  <c r="G77" i="16"/>
  <c r="G77" i="20" s="1"/>
  <c r="H77" i="16"/>
  <c r="H77" i="20" s="1"/>
  <c r="I77" i="16"/>
  <c r="J77" i="16"/>
  <c r="K77" i="16"/>
  <c r="K77" i="20" s="1"/>
  <c r="L77" i="16"/>
  <c r="L77" i="20" s="1"/>
  <c r="M77" i="16"/>
  <c r="N77" i="16"/>
  <c r="C78" i="16"/>
  <c r="D78" i="16"/>
  <c r="D78" i="20" s="1"/>
  <c r="E78" i="16"/>
  <c r="F78" i="16"/>
  <c r="G78" i="16"/>
  <c r="G78" i="20" s="1"/>
  <c r="H78" i="16"/>
  <c r="H78" i="20" s="1"/>
  <c r="I78" i="16"/>
  <c r="J78" i="16"/>
  <c r="K78" i="16"/>
  <c r="K78" i="20" s="1"/>
  <c r="L78" i="16"/>
  <c r="L78" i="20" s="1"/>
  <c r="M78" i="16"/>
  <c r="N78" i="16"/>
  <c r="C79" i="16"/>
  <c r="D79" i="16"/>
  <c r="D79" i="20" s="1"/>
  <c r="E79" i="16"/>
  <c r="F79" i="16"/>
  <c r="G79" i="16"/>
  <c r="G79" i="20" s="1"/>
  <c r="H79" i="16"/>
  <c r="H79" i="20" s="1"/>
  <c r="I79" i="16"/>
  <c r="J79" i="16"/>
  <c r="K79" i="16"/>
  <c r="K79" i="20" s="1"/>
  <c r="L79" i="16"/>
  <c r="L79" i="20" s="1"/>
  <c r="M79" i="16"/>
  <c r="N79" i="16"/>
  <c r="C80" i="16"/>
  <c r="D80" i="16"/>
  <c r="D80" i="20" s="1"/>
  <c r="E80" i="16"/>
  <c r="F80" i="16"/>
  <c r="G80" i="16"/>
  <c r="G80" i="20" s="1"/>
  <c r="H80" i="16"/>
  <c r="H80" i="20" s="1"/>
  <c r="I80" i="16"/>
  <c r="J80" i="16"/>
  <c r="K80" i="16"/>
  <c r="K80" i="20" s="1"/>
  <c r="L80" i="16"/>
  <c r="L80" i="20" s="1"/>
  <c r="M80" i="16"/>
  <c r="N80" i="16"/>
  <c r="C81" i="16"/>
  <c r="D81" i="16"/>
  <c r="D81" i="20" s="1"/>
  <c r="E81" i="16"/>
  <c r="F81" i="16"/>
  <c r="G81" i="16"/>
  <c r="G81" i="20" s="1"/>
  <c r="H81" i="16"/>
  <c r="H81" i="20" s="1"/>
  <c r="I81" i="16"/>
  <c r="J81" i="16"/>
  <c r="K81" i="16"/>
  <c r="K81" i="20" s="1"/>
  <c r="L81" i="16"/>
  <c r="L81" i="20" s="1"/>
  <c r="M81" i="16"/>
  <c r="N81" i="16"/>
  <c r="C82" i="16"/>
  <c r="D82" i="16"/>
  <c r="D82" i="20" s="1"/>
  <c r="E82" i="16"/>
  <c r="F82" i="16"/>
  <c r="G82" i="16"/>
  <c r="G82" i="20" s="1"/>
  <c r="H82" i="16"/>
  <c r="H82" i="20" s="1"/>
  <c r="I82" i="16"/>
  <c r="J82" i="16"/>
  <c r="K82" i="16"/>
  <c r="K82" i="20" s="1"/>
  <c r="L82" i="16"/>
  <c r="L82" i="20" s="1"/>
  <c r="M82" i="16"/>
  <c r="N82" i="16"/>
  <c r="C83" i="16"/>
  <c r="D83" i="16"/>
  <c r="D83" i="20" s="1"/>
  <c r="E83" i="16"/>
  <c r="F83" i="16"/>
  <c r="G83" i="16"/>
  <c r="G83" i="20" s="1"/>
  <c r="H83" i="16"/>
  <c r="H83" i="20" s="1"/>
  <c r="I83" i="16"/>
  <c r="J83" i="16"/>
  <c r="K83" i="16"/>
  <c r="K83" i="20" s="1"/>
  <c r="L83" i="16"/>
  <c r="L83" i="20" s="1"/>
  <c r="M83" i="16"/>
  <c r="N83" i="16"/>
  <c r="C84" i="16"/>
  <c r="D84" i="16"/>
  <c r="D84" i="20" s="1"/>
  <c r="E84" i="16"/>
  <c r="F84" i="16"/>
  <c r="G84" i="16"/>
  <c r="G84" i="20" s="1"/>
  <c r="H84" i="16"/>
  <c r="H84" i="20" s="1"/>
  <c r="I84" i="16"/>
  <c r="J84" i="16"/>
  <c r="K84" i="16"/>
  <c r="K84" i="20" s="1"/>
  <c r="L84" i="16"/>
  <c r="L84" i="20" s="1"/>
  <c r="M84" i="16"/>
  <c r="N84" i="16"/>
  <c r="C85" i="16"/>
  <c r="D85" i="16"/>
  <c r="D85" i="20" s="1"/>
  <c r="E85" i="16"/>
  <c r="F85" i="16"/>
  <c r="G85" i="16"/>
  <c r="G85" i="20" s="1"/>
  <c r="H85" i="16"/>
  <c r="H85" i="20" s="1"/>
  <c r="I85" i="16"/>
  <c r="J85" i="16"/>
  <c r="K85" i="16"/>
  <c r="K85" i="20" s="1"/>
  <c r="L85" i="16"/>
  <c r="L85" i="20" s="1"/>
  <c r="M85" i="16"/>
  <c r="N85" i="16"/>
  <c r="C86" i="16"/>
  <c r="D86" i="16"/>
  <c r="D86" i="20" s="1"/>
  <c r="E86" i="16"/>
  <c r="F86" i="16"/>
  <c r="G86" i="16"/>
  <c r="G86" i="20" s="1"/>
  <c r="H86" i="16"/>
  <c r="H86" i="20" s="1"/>
  <c r="I86" i="16"/>
  <c r="J86" i="16"/>
  <c r="K86" i="16"/>
  <c r="K86" i="20" s="1"/>
  <c r="L86" i="16"/>
  <c r="L86" i="20" s="1"/>
  <c r="M86" i="16"/>
  <c r="N86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G114" i="16"/>
  <c r="B116" i="16" s="1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E118" i="20" s="1"/>
  <c r="F118" i="16"/>
  <c r="G118" i="16"/>
  <c r="H118" i="16"/>
  <c r="H118" i="20" s="1"/>
  <c r="I118" i="16"/>
  <c r="I118" i="20" s="1"/>
  <c r="J118" i="16"/>
  <c r="K118" i="16"/>
  <c r="L118" i="16"/>
  <c r="L118" i="20" s="1"/>
  <c r="M118" i="16"/>
  <c r="M118" i="20" s="1"/>
  <c r="N118" i="16"/>
  <c r="C119" i="16"/>
  <c r="D119" i="16"/>
  <c r="D119" i="20" s="1"/>
  <c r="E119" i="16"/>
  <c r="E119" i="20" s="1"/>
  <c r="F119" i="16"/>
  <c r="G119" i="16"/>
  <c r="H119" i="16"/>
  <c r="H119" i="20" s="1"/>
  <c r="I119" i="16"/>
  <c r="I119" i="20" s="1"/>
  <c r="J119" i="16"/>
  <c r="K119" i="16"/>
  <c r="L119" i="16"/>
  <c r="L119" i="20" s="1"/>
  <c r="M119" i="16"/>
  <c r="M119" i="20" s="1"/>
  <c r="N119" i="16"/>
  <c r="C120" i="16"/>
  <c r="D120" i="16"/>
  <c r="D120" i="20" s="1"/>
  <c r="E120" i="16"/>
  <c r="E120" i="20" s="1"/>
  <c r="F120" i="16"/>
  <c r="G120" i="16"/>
  <c r="H120" i="16"/>
  <c r="H120" i="20" s="1"/>
  <c r="I120" i="16"/>
  <c r="I120" i="20" s="1"/>
  <c r="J120" i="16"/>
  <c r="K120" i="16"/>
  <c r="L120" i="16"/>
  <c r="L120" i="20" s="1"/>
  <c r="M120" i="16"/>
  <c r="M120" i="20" s="1"/>
  <c r="N120" i="16"/>
  <c r="C121" i="16"/>
  <c r="D121" i="16"/>
  <c r="D121" i="20" s="1"/>
  <c r="E121" i="16"/>
  <c r="E121" i="20" s="1"/>
  <c r="F121" i="16"/>
  <c r="G121" i="16"/>
  <c r="H121" i="16"/>
  <c r="H121" i="20" s="1"/>
  <c r="I121" i="16"/>
  <c r="I121" i="20" s="1"/>
  <c r="J121" i="16"/>
  <c r="K121" i="16"/>
  <c r="L121" i="16"/>
  <c r="L121" i="20" s="1"/>
  <c r="M121" i="16"/>
  <c r="M121" i="20" s="1"/>
  <c r="N121" i="16"/>
  <c r="C122" i="16"/>
  <c r="D122" i="16"/>
  <c r="D122" i="20" s="1"/>
  <c r="E122" i="16"/>
  <c r="E122" i="20" s="1"/>
  <c r="F122" i="16"/>
  <c r="G122" i="16"/>
  <c r="H122" i="16"/>
  <c r="H122" i="20" s="1"/>
  <c r="I122" i="16"/>
  <c r="I122" i="20" s="1"/>
  <c r="J122" i="16"/>
  <c r="K122" i="16"/>
  <c r="L122" i="16"/>
  <c r="L122" i="20" s="1"/>
  <c r="M122" i="16"/>
  <c r="M122" i="20" s="1"/>
  <c r="N122" i="16"/>
  <c r="C123" i="16"/>
  <c r="D123" i="16"/>
  <c r="D123" i="20" s="1"/>
  <c r="E123" i="16"/>
  <c r="E123" i="20" s="1"/>
  <c r="F123" i="16"/>
  <c r="G123" i="16"/>
  <c r="H123" i="16"/>
  <c r="H123" i="20" s="1"/>
  <c r="I123" i="16"/>
  <c r="I123" i="20" s="1"/>
  <c r="J123" i="16"/>
  <c r="K123" i="16"/>
  <c r="L123" i="16"/>
  <c r="L123" i="20" s="1"/>
  <c r="M123" i="16"/>
  <c r="M123" i="20" s="1"/>
  <c r="N123" i="16"/>
  <c r="C124" i="16"/>
  <c r="D124" i="16"/>
  <c r="D124" i="20" s="1"/>
  <c r="E124" i="16"/>
  <c r="E124" i="20" s="1"/>
  <c r="F124" i="16"/>
  <c r="G124" i="16"/>
  <c r="H124" i="16"/>
  <c r="H124" i="20" s="1"/>
  <c r="I124" i="16"/>
  <c r="I124" i="20" s="1"/>
  <c r="J124" i="16"/>
  <c r="K124" i="16"/>
  <c r="L124" i="16"/>
  <c r="L124" i="20" s="1"/>
  <c r="M124" i="16"/>
  <c r="M124" i="20" s="1"/>
  <c r="N124" i="16"/>
  <c r="C125" i="16"/>
  <c r="D125" i="16"/>
  <c r="D125" i="20" s="1"/>
  <c r="E125" i="16"/>
  <c r="E125" i="20" s="1"/>
  <c r="F125" i="16"/>
  <c r="G125" i="16"/>
  <c r="H125" i="16"/>
  <c r="H125" i="20" s="1"/>
  <c r="I125" i="16"/>
  <c r="I125" i="20" s="1"/>
  <c r="J125" i="16"/>
  <c r="K125" i="16"/>
  <c r="L125" i="16"/>
  <c r="L125" i="20" s="1"/>
  <c r="M125" i="16"/>
  <c r="M125" i="20" s="1"/>
  <c r="N125" i="16"/>
  <c r="C126" i="16"/>
  <c r="D126" i="16"/>
  <c r="D126" i="20" s="1"/>
  <c r="E126" i="16"/>
  <c r="E126" i="20" s="1"/>
  <c r="F126" i="16"/>
  <c r="G126" i="16"/>
  <c r="H126" i="16"/>
  <c r="H126" i="20" s="1"/>
  <c r="I126" i="16"/>
  <c r="I126" i="20" s="1"/>
  <c r="J126" i="16"/>
  <c r="K126" i="16"/>
  <c r="L126" i="16"/>
  <c r="L126" i="20" s="1"/>
  <c r="M126" i="16"/>
  <c r="M126" i="20" s="1"/>
  <c r="N126" i="16"/>
  <c r="C127" i="16"/>
  <c r="D127" i="16"/>
  <c r="D127" i="20" s="1"/>
  <c r="E127" i="16"/>
  <c r="E127" i="20" s="1"/>
  <c r="F127" i="16"/>
  <c r="G127" i="16"/>
  <c r="H127" i="16"/>
  <c r="H127" i="20" s="1"/>
  <c r="I127" i="16"/>
  <c r="I127" i="20" s="1"/>
  <c r="J127" i="16"/>
  <c r="K127" i="16"/>
  <c r="L127" i="16"/>
  <c r="L127" i="20" s="1"/>
  <c r="M127" i="16"/>
  <c r="M127" i="20" s="1"/>
  <c r="N127" i="16"/>
  <c r="C128" i="16"/>
  <c r="D128" i="16"/>
  <c r="D128" i="20" s="1"/>
  <c r="E128" i="16"/>
  <c r="E128" i="20" s="1"/>
  <c r="F128" i="16"/>
  <c r="G128" i="16"/>
  <c r="H128" i="16"/>
  <c r="H128" i="20" s="1"/>
  <c r="I128" i="16"/>
  <c r="I128" i="20" s="1"/>
  <c r="J128" i="16"/>
  <c r="K128" i="16"/>
  <c r="L128" i="16"/>
  <c r="L128" i="20" s="1"/>
  <c r="M128" i="16"/>
  <c r="M128" i="20" s="1"/>
  <c r="N128" i="16"/>
  <c r="C129" i="16"/>
  <c r="D129" i="16"/>
  <c r="D129" i="20" s="1"/>
  <c r="E129" i="16"/>
  <c r="E129" i="20" s="1"/>
  <c r="F129" i="16"/>
  <c r="G129" i="16"/>
  <c r="H129" i="16"/>
  <c r="H129" i="20" s="1"/>
  <c r="I129" i="16"/>
  <c r="I129" i="20" s="1"/>
  <c r="J129" i="16"/>
  <c r="K129" i="16"/>
  <c r="L129" i="16"/>
  <c r="L129" i="20" s="1"/>
  <c r="M129" i="16"/>
  <c r="M129" i="20" s="1"/>
  <c r="N129" i="16"/>
  <c r="C130" i="16"/>
  <c r="D130" i="16"/>
  <c r="D130" i="20" s="1"/>
  <c r="E130" i="16"/>
  <c r="E130" i="20" s="1"/>
  <c r="F130" i="16"/>
  <c r="G130" i="16"/>
  <c r="H130" i="16"/>
  <c r="H130" i="20" s="1"/>
  <c r="I130" i="16"/>
  <c r="I130" i="20" s="1"/>
  <c r="J130" i="16"/>
  <c r="K130" i="16"/>
  <c r="L130" i="16"/>
  <c r="L130" i="20" s="1"/>
  <c r="M130" i="16"/>
  <c r="M130" i="20" s="1"/>
  <c r="N130" i="16"/>
  <c r="C131" i="16"/>
  <c r="D131" i="16"/>
  <c r="D131" i="20" s="1"/>
  <c r="E131" i="16"/>
  <c r="E131" i="20" s="1"/>
  <c r="F131" i="16"/>
  <c r="G131" i="16"/>
  <c r="H131" i="16"/>
  <c r="H131" i="20" s="1"/>
  <c r="I131" i="16"/>
  <c r="I131" i="20" s="1"/>
  <c r="J131" i="16"/>
  <c r="K131" i="16"/>
  <c r="L131" i="16"/>
  <c r="L131" i="20" s="1"/>
  <c r="M131" i="16"/>
  <c r="M131" i="20" s="1"/>
  <c r="N131" i="16"/>
  <c r="C132" i="16"/>
  <c r="D132" i="16"/>
  <c r="D132" i="20" s="1"/>
  <c r="E132" i="16"/>
  <c r="E132" i="20" s="1"/>
  <c r="F132" i="16"/>
  <c r="G132" i="16"/>
  <c r="H132" i="16"/>
  <c r="H132" i="20" s="1"/>
  <c r="I132" i="16"/>
  <c r="I132" i="20" s="1"/>
  <c r="J132" i="16"/>
  <c r="K132" i="16"/>
  <c r="L132" i="16"/>
  <c r="L132" i="20" s="1"/>
  <c r="M132" i="16"/>
  <c r="M132" i="20" s="1"/>
  <c r="N132" i="16"/>
  <c r="C133" i="16"/>
  <c r="D133" i="16"/>
  <c r="D133" i="20" s="1"/>
  <c r="E133" i="16"/>
  <c r="E133" i="20" s="1"/>
  <c r="F133" i="16"/>
  <c r="G133" i="16"/>
  <c r="H133" i="16"/>
  <c r="H133" i="20" s="1"/>
  <c r="I133" i="16"/>
  <c r="I133" i="20" s="1"/>
  <c r="J133" i="16"/>
  <c r="K133" i="16"/>
  <c r="L133" i="16"/>
  <c r="L133" i="20" s="1"/>
  <c r="M133" i="16"/>
  <c r="M133" i="20" s="1"/>
  <c r="N133" i="16"/>
  <c r="C134" i="16"/>
  <c r="D134" i="16"/>
  <c r="D134" i="20" s="1"/>
  <c r="E134" i="16"/>
  <c r="E134" i="20" s="1"/>
  <c r="F134" i="16"/>
  <c r="G134" i="16"/>
  <c r="H134" i="16"/>
  <c r="H134" i="20" s="1"/>
  <c r="I134" i="16"/>
  <c r="I134" i="20" s="1"/>
  <c r="J134" i="16"/>
  <c r="K134" i="16"/>
  <c r="L134" i="16"/>
  <c r="L134" i="20" s="1"/>
  <c r="M134" i="16"/>
  <c r="M134" i="20" s="1"/>
  <c r="N134" i="16"/>
  <c r="C135" i="16"/>
  <c r="D135" i="16"/>
  <c r="D135" i="20" s="1"/>
  <c r="E135" i="16"/>
  <c r="E135" i="20" s="1"/>
  <c r="F135" i="16"/>
  <c r="G135" i="16"/>
  <c r="H135" i="16"/>
  <c r="H135" i="20" s="1"/>
  <c r="I135" i="16"/>
  <c r="I135" i="20" s="1"/>
  <c r="J135" i="16"/>
  <c r="K135" i="16"/>
  <c r="L135" i="16"/>
  <c r="L135" i="20" s="1"/>
  <c r="M135" i="16"/>
  <c r="M135" i="20" s="1"/>
  <c r="N135" i="16"/>
  <c r="C136" i="16"/>
  <c r="D136" i="16"/>
  <c r="D136" i="20" s="1"/>
  <c r="E136" i="16"/>
  <c r="E136" i="20" s="1"/>
  <c r="F136" i="16"/>
  <c r="G136" i="16"/>
  <c r="H136" i="16"/>
  <c r="H136" i="20" s="1"/>
  <c r="I136" i="16"/>
  <c r="I136" i="20" s="1"/>
  <c r="J136" i="16"/>
  <c r="K136" i="16"/>
  <c r="L136" i="16"/>
  <c r="L136" i="20" s="1"/>
  <c r="M136" i="16"/>
  <c r="M136" i="20" s="1"/>
  <c r="N136" i="16"/>
  <c r="C137" i="16"/>
  <c r="D137" i="16"/>
  <c r="D137" i="20" s="1"/>
  <c r="E137" i="16"/>
  <c r="E137" i="20" s="1"/>
  <c r="F137" i="16"/>
  <c r="G137" i="16"/>
  <c r="H137" i="16"/>
  <c r="H137" i="20" s="1"/>
  <c r="I137" i="16"/>
  <c r="I137" i="20" s="1"/>
  <c r="J137" i="16"/>
  <c r="K137" i="16"/>
  <c r="L137" i="16"/>
  <c r="L137" i="20" s="1"/>
  <c r="M137" i="16"/>
  <c r="M137" i="20" s="1"/>
  <c r="N137" i="16"/>
  <c r="C138" i="16"/>
  <c r="D138" i="16"/>
  <c r="D138" i="20" s="1"/>
  <c r="E138" i="16"/>
  <c r="E138" i="20" s="1"/>
  <c r="F138" i="16"/>
  <c r="G138" i="16"/>
  <c r="H138" i="16"/>
  <c r="H138" i="20" s="1"/>
  <c r="I138" i="16"/>
  <c r="I138" i="20" s="1"/>
  <c r="J138" i="16"/>
  <c r="K138" i="16"/>
  <c r="L138" i="16"/>
  <c r="L138" i="20" s="1"/>
  <c r="M138" i="16"/>
  <c r="M138" i="20" s="1"/>
  <c r="N138" i="16"/>
  <c r="C139" i="16"/>
  <c r="D139" i="16"/>
  <c r="D139" i="20" s="1"/>
  <c r="E139" i="16"/>
  <c r="E139" i="20" s="1"/>
  <c r="F139" i="16"/>
  <c r="G139" i="16"/>
  <c r="H139" i="16"/>
  <c r="H139" i="20" s="1"/>
  <c r="I139" i="16"/>
  <c r="I139" i="20" s="1"/>
  <c r="J139" i="16"/>
  <c r="K139" i="16"/>
  <c r="L139" i="16"/>
  <c r="L139" i="20" s="1"/>
  <c r="M139" i="16"/>
  <c r="M139" i="20" s="1"/>
  <c r="N139" i="16"/>
  <c r="C140" i="16"/>
  <c r="D140" i="16"/>
  <c r="D140" i="20" s="1"/>
  <c r="E140" i="16"/>
  <c r="E140" i="20" s="1"/>
  <c r="F140" i="16"/>
  <c r="G140" i="16"/>
  <c r="H140" i="16"/>
  <c r="H140" i="20" s="1"/>
  <c r="I140" i="16"/>
  <c r="I140" i="20" s="1"/>
  <c r="J140" i="16"/>
  <c r="K140" i="16"/>
  <c r="L140" i="16"/>
  <c r="L140" i="20" s="1"/>
  <c r="M140" i="16"/>
  <c r="M140" i="20" s="1"/>
  <c r="N140" i="16"/>
  <c r="C141" i="16"/>
  <c r="D141" i="16"/>
  <c r="D141" i="20" s="1"/>
  <c r="E141" i="16"/>
  <c r="E141" i="20" s="1"/>
  <c r="F141" i="16"/>
  <c r="G141" i="16"/>
  <c r="H141" i="16"/>
  <c r="H141" i="20" s="1"/>
  <c r="I141" i="16"/>
  <c r="I141" i="20" s="1"/>
  <c r="J141" i="16"/>
  <c r="K141" i="16"/>
  <c r="L141" i="16"/>
  <c r="L141" i="20" s="1"/>
  <c r="M141" i="16"/>
  <c r="M141" i="20" s="1"/>
  <c r="N141" i="16"/>
  <c r="C142" i="16"/>
  <c r="D142" i="16"/>
  <c r="E142" i="16"/>
  <c r="F142" i="16"/>
  <c r="G142" i="16"/>
  <c r="H142" i="16"/>
  <c r="I142" i="16"/>
  <c r="J142" i="16"/>
  <c r="K142" i="16"/>
  <c r="L142" i="16"/>
  <c r="L144" i="16" s="1"/>
  <c r="M142" i="16"/>
  <c r="M144" i="16" s="1"/>
  <c r="N142" i="16"/>
  <c r="C144" i="16"/>
  <c r="D144" i="16"/>
  <c r="E144" i="16"/>
  <c r="F144" i="16"/>
  <c r="G144" i="16"/>
  <c r="H144" i="16"/>
  <c r="I144" i="16"/>
  <c r="J144" i="16"/>
  <c r="K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E176" i="16"/>
  <c r="E176" i="20" s="1"/>
  <c r="F176" i="16"/>
  <c r="F176" i="20" s="1"/>
  <c r="G176" i="16"/>
  <c r="H176" i="16"/>
  <c r="I176" i="16"/>
  <c r="I176" i="20" s="1"/>
  <c r="J176" i="16"/>
  <c r="J176" i="20" s="1"/>
  <c r="K176" i="16"/>
  <c r="L176" i="16"/>
  <c r="M176" i="16"/>
  <c r="M176" i="20" s="1"/>
  <c r="N176" i="16"/>
  <c r="N176" i="20" s="1"/>
  <c r="C177" i="16"/>
  <c r="D177" i="16"/>
  <c r="E177" i="16"/>
  <c r="E177" i="20" s="1"/>
  <c r="F177" i="16"/>
  <c r="F177" i="20" s="1"/>
  <c r="G177" i="16"/>
  <c r="H177" i="16"/>
  <c r="I177" i="16"/>
  <c r="I177" i="20" s="1"/>
  <c r="J177" i="16"/>
  <c r="J177" i="20" s="1"/>
  <c r="K177" i="16"/>
  <c r="L177" i="16"/>
  <c r="M177" i="16"/>
  <c r="M177" i="20" s="1"/>
  <c r="N177" i="16"/>
  <c r="N177" i="20" s="1"/>
  <c r="C178" i="16"/>
  <c r="D178" i="16"/>
  <c r="E178" i="16"/>
  <c r="E178" i="20" s="1"/>
  <c r="F178" i="16"/>
  <c r="F178" i="20" s="1"/>
  <c r="G178" i="16"/>
  <c r="H178" i="16"/>
  <c r="I178" i="16"/>
  <c r="I178" i="20" s="1"/>
  <c r="J178" i="16"/>
  <c r="J178" i="20" s="1"/>
  <c r="K178" i="16"/>
  <c r="L178" i="16"/>
  <c r="M178" i="16"/>
  <c r="M178" i="20" s="1"/>
  <c r="N178" i="16"/>
  <c r="N178" i="20" s="1"/>
  <c r="C179" i="16"/>
  <c r="D179" i="16"/>
  <c r="E179" i="16"/>
  <c r="E179" i="20" s="1"/>
  <c r="F179" i="16"/>
  <c r="F179" i="20" s="1"/>
  <c r="G179" i="16"/>
  <c r="G179" i="20" s="1"/>
  <c r="H179" i="16"/>
  <c r="I179" i="16"/>
  <c r="I179" i="20" s="1"/>
  <c r="J179" i="16"/>
  <c r="J179" i="20" s="1"/>
  <c r="K179" i="16"/>
  <c r="K179" i="20" s="1"/>
  <c r="L179" i="16"/>
  <c r="M179" i="16"/>
  <c r="M179" i="20" s="1"/>
  <c r="N179" i="16"/>
  <c r="N179" i="20" s="1"/>
  <c r="C180" i="16"/>
  <c r="D180" i="16"/>
  <c r="E180" i="16"/>
  <c r="E180" i="20" s="1"/>
  <c r="F180" i="16"/>
  <c r="F180" i="20" s="1"/>
  <c r="G180" i="16"/>
  <c r="G180" i="20" s="1"/>
  <c r="H180" i="16"/>
  <c r="I180" i="16"/>
  <c r="I180" i="20" s="1"/>
  <c r="J180" i="16"/>
  <c r="J180" i="20" s="1"/>
  <c r="K180" i="16"/>
  <c r="K180" i="20" s="1"/>
  <c r="L180" i="16"/>
  <c r="M180" i="16"/>
  <c r="M180" i="20" s="1"/>
  <c r="N180" i="16"/>
  <c r="N180" i="20" s="1"/>
  <c r="C181" i="16"/>
  <c r="D181" i="16"/>
  <c r="E181" i="16"/>
  <c r="E181" i="20" s="1"/>
  <c r="F181" i="16"/>
  <c r="F181" i="20" s="1"/>
  <c r="G181" i="16"/>
  <c r="G181" i="20" s="1"/>
  <c r="H181" i="16"/>
  <c r="I181" i="16"/>
  <c r="I181" i="20" s="1"/>
  <c r="J181" i="16"/>
  <c r="J181" i="20" s="1"/>
  <c r="K181" i="16"/>
  <c r="K181" i="20" s="1"/>
  <c r="L181" i="16"/>
  <c r="M181" i="16"/>
  <c r="M181" i="20" s="1"/>
  <c r="N181" i="16"/>
  <c r="N181" i="20" s="1"/>
  <c r="C182" i="16"/>
  <c r="D182" i="16"/>
  <c r="E182" i="16"/>
  <c r="E182" i="20" s="1"/>
  <c r="F182" i="16"/>
  <c r="F182" i="20" s="1"/>
  <c r="G182" i="16"/>
  <c r="G182" i="20" s="1"/>
  <c r="H182" i="16"/>
  <c r="I182" i="16"/>
  <c r="I182" i="20" s="1"/>
  <c r="J182" i="16"/>
  <c r="J182" i="20" s="1"/>
  <c r="K182" i="16"/>
  <c r="K182" i="20" s="1"/>
  <c r="L182" i="16"/>
  <c r="M182" i="16"/>
  <c r="M182" i="20" s="1"/>
  <c r="N182" i="16"/>
  <c r="N182" i="20" s="1"/>
  <c r="C183" i="16"/>
  <c r="D183" i="16"/>
  <c r="E183" i="16"/>
  <c r="E183" i="20" s="1"/>
  <c r="F183" i="16"/>
  <c r="F183" i="20" s="1"/>
  <c r="G183" i="16"/>
  <c r="G183" i="20" s="1"/>
  <c r="H183" i="16"/>
  <c r="I183" i="16"/>
  <c r="I183" i="20" s="1"/>
  <c r="J183" i="16"/>
  <c r="J183" i="20" s="1"/>
  <c r="K183" i="16"/>
  <c r="K183" i="20" s="1"/>
  <c r="L183" i="16"/>
  <c r="M183" i="16"/>
  <c r="M183" i="20" s="1"/>
  <c r="N183" i="16"/>
  <c r="N183" i="20" s="1"/>
  <c r="C184" i="16"/>
  <c r="D184" i="16"/>
  <c r="E184" i="16"/>
  <c r="E184" i="20" s="1"/>
  <c r="F184" i="16"/>
  <c r="F184" i="20" s="1"/>
  <c r="G184" i="16"/>
  <c r="G184" i="20" s="1"/>
  <c r="H184" i="16"/>
  <c r="I184" i="16"/>
  <c r="I184" i="20" s="1"/>
  <c r="J184" i="16"/>
  <c r="J184" i="20" s="1"/>
  <c r="K184" i="16"/>
  <c r="K184" i="20" s="1"/>
  <c r="L184" i="16"/>
  <c r="M184" i="16"/>
  <c r="M184" i="20" s="1"/>
  <c r="N184" i="16"/>
  <c r="N184" i="20" s="1"/>
  <c r="C185" i="16"/>
  <c r="D185" i="16"/>
  <c r="E185" i="16"/>
  <c r="E185" i="20" s="1"/>
  <c r="F185" i="16"/>
  <c r="F185" i="20" s="1"/>
  <c r="G185" i="16"/>
  <c r="G185" i="20" s="1"/>
  <c r="H185" i="16"/>
  <c r="I185" i="16"/>
  <c r="I185" i="20" s="1"/>
  <c r="J185" i="16"/>
  <c r="J185" i="20" s="1"/>
  <c r="K185" i="16"/>
  <c r="K185" i="20" s="1"/>
  <c r="L185" i="16"/>
  <c r="M185" i="16"/>
  <c r="M185" i="20" s="1"/>
  <c r="N185" i="16"/>
  <c r="N185" i="20" s="1"/>
  <c r="C186" i="16"/>
  <c r="D186" i="16"/>
  <c r="E186" i="16"/>
  <c r="E186" i="20" s="1"/>
  <c r="F186" i="16"/>
  <c r="F186" i="20" s="1"/>
  <c r="G186" i="16"/>
  <c r="G186" i="20" s="1"/>
  <c r="H186" i="16"/>
  <c r="I186" i="16"/>
  <c r="I186" i="20" s="1"/>
  <c r="J186" i="16"/>
  <c r="J186" i="20" s="1"/>
  <c r="K186" i="16"/>
  <c r="K186" i="20" s="1"/>
  <c r="L186" i="16"/>
  <c r="M186" i="16"/>
  <c r="M186" i="20" s="1"/>
  <c r="N186" i="16"/>
  <c r="N186" i="20" s="1"/>
  <c r="C187" i="16"/>
  <c r="D187" i="16"/>
  <c r="E187" i="16"/>
  <c r="E187" i="20" s="1"/>
  <c r="F187" i="16"/>
  <c r="F187" i="20" s="1"/>
  <c r="G187" i="16"/>
  <c r="G187" i="20" s="1"/>
  <c r="H187" i="16"/>
  <c r="I187" i="16"/>
  <c r="I187" i="20" s="1"/>
  <c r="J187" i="16"/>
  <c r="J187" i="20" s="1"/>
  <c r="K187" i="16"/>
  <c r="K187" i="20" s="1"/>
  <c r="L187" i="16"/>
  <c r="M187" i="16"/>
  <c r="M187" i="20" s="1"/>
  <c r="N187" i="16"/>
  <c r="N187" i="20" s="1"/>
  <c r="C188" i="16"/>
  <c r="D188" i="16"/>
  <c r="E188" i="16"/>
  <c r="E188" i="20" s="1"/>
  <c r="F188" i="16"/>
  <c r="F188" i="20" s="1"/>
  <c r="G188" i="16"/>
  <c r="G188" i="20" s="1"/>
  <c r="H188" i="16"/>
  <c r="I188" i="16"/>
  <c r="I188" i="20" s="1"/>
  <c r="J188" i="16"/>
  <c r="J188" i="20" s="1"/>
  <c r="K188" i="16"/>
  <c r="K188" i="20" s="1"/>
  <c r="L188" i="16"/>
  <c r="M188" i="16"/>
  <c r="M188" i="20" s="1"/>
  <c r="N188" i="16"/>
  <c r="N188" i="20" s="1"/>
  <c r="C189" i="16"/>
  <c r="D189" i="16"/>
  <c r="E189" i="16"/>
  <c r="E189" i="20" s="1"/>
  <c r="F189" i="16"/>
  <c r="F189" i="20" s="1"/>
  <c r="G189" i="16"/>
  <c r="G189" i="20" s="1"/>
  <c r="H189" i="16"/>
  <c r="I189" i="16"/>
  <c r="I189" i="20" s="1"/>
  <c r="J189" i="16"/>
  <c r="J189" i="20" s="1"/>
  <c r="K189" i="16"/>
  <c r="K189" i="20" s="1"/>
  <c r="L189" i="16"/>
  <c r="M189" i="16"/>
  <c r="M189" i="20" s="1"/>
  <c r="N189" i="16"/>
  <c r="N189" i="20" s="1"/>
  <c r="C190" i="16"/>
  <c r="D190" i="16"/>
  <c r="E190" i="16"/>
  <c r="E190" i="20" s="1"/>
  <c r="F190" i="16"/>
  <c r="F190" i="20" s="1"/>
  <c r="G190" i="16"/>
  <c r="G190" i="20" s="1"/>
  <c r="H190" i="16"/>
  <c r="I190" i="16"/>
  <c r="I190" i="20" s="1"/>
  <c r="J190" i="16"/>
  <c r="J190" i="20" s="1"/>
  <c r="K190" i="16"/>
  <c r="K190" i="20" s="1"/>
  <c r="L190" i="16"/>
  <c r="M190" i="16"/>
  <c r="M190" i="20" s="1"/>
  <c r="N190" i="16"/>
  <c r="N190" i="20" s="1"/>
  <c r="C191" i="16"/>
  <c r="D191" i="16"/>
  <c r="E191" i="16"/>
  <c r="E191" i="20" s="1"/>
  <c r="F191" i="16"/>
  <c r="F191" i="20" s="1"/>
  <c r="G191" i="16"/>
  <c r="G191" i="20" s="1"/>
  <c r="H191" i="16"/>
  <c r="I191" i="16"/>
  <c r="I191" i="20" s="1"/>
  <c r="J191" i="16"/>
  <c r="J191" i="20" s="1"/>
  <c r="K191" i="16"/>
  <c r="K191" i="20" s="1"/>
  <c r="L191" i="16"/>
  <c r="M191" i="16"/>
  <c r="M191" i="20" s="1"/>
  <c r="N191" i="16"/>
  <c r="N191" i="20" s="1"/>
  <c r="C192" i="16"/>
  <c r="D192" i="16"/>
  <c r="E192" i="16"/>
  <c r="E192" i="20" s="1"/>
  <c r="F192" i="16"/>
  <c r="F192" i="20" s="1"/>
  <c r="G192" i="16"/>
  <c r="G192" i="20" s="1"/>
  <c r="H192" i="16"/>
  <c r="I192" i="16"/>
  <c r="I192" i="20" s="1"/>
  <c r="J192" i="16"/>
  <c r="J192" i="20" s="1"/>
  <c r="K192" i="16"/>
  <c r="K192" i="20" s="1"/>
  <c r="L192" i="16"/>
  <c r="M192" i="16"/>
  <c r="M192" i="20" s="1"/>
  <c r="N192" i="16"/>
  <c r="N192" i="20" s="1"/>
  <c r="C193" i="16"/>
  <c r="D193" i="16"/>
  <c r="E193" i="16"/>
  <c r="E193" i="20" s="1"/>
  <c r="F193" i="16"/>
  <c r="F193" i="20" s="1"/>
  <c r="G193" i="16"/>
  <c r="G193" i="20" s="1"/>
  <c r="H193" i="16"/>
  <c r="I193" i="16"/>
  <c r="I193" i="20" s="1"/>
  <c r="J193" i="16"/>
  <c r="J193" i="20" s="1"/>
  <c r="K193" i="16"/>
  <c r="K193" i="20" s="1"/>
  <c r="L193" i="16"/>
  <c r="M193" i="16"/>
  <c r="M193" i="20" s="1"/>
  <c r="N193" i="16"/>
  <c r="N193" i="20" s="1"/>
  <c r="C194" i="16"/>
  <c r="D194" i="16"/>
  <c r="E194" i="16"/>
  <c r="E194" i="20" s="1"/>
  <c r="F194" i="16"/>
  <c r="F194" i="20" s="1"/>
  <c r="G194" i="16"/>
  <c r="G194" i="20" s="1"/>
  <c r="H194" i="16"/>
  <c r="I194" i="16"/>
  <c r="I194" i="20" s="1"/>
  <c r="J194" i="16"/>
  <c r="J194" i="20" s="1"/>
  <c r="K194" i="16"/>
  <c r="K194" i="20" s="1"/>
  <c r="L194" i="16"/>
  <c r="M194" i="16"/>
  <c r="M194" i="20" s="1"/>
  <c r="N194" i="16"/>
  <c r="N194" i="20" s="1"/>
  <c r="C195" i="16"/>
  <c r="D195" i="16"/>
  <c r="E195" i="16"/>
  <c r="E195" i="20" s="1"/>
  <c r="F195" i="16"/>
  <c r="F195" i="20" s="1"/>
  <c r="G195" i="16"/>
  <c r="G195" i="20" s="1"/>
  <c r="H195" i="16"/>
  <c r="I195" i="16"/>
  <c r="I195" i="20" s="1"/>
  <c r="J195" i="16"/>
  <c r="J195" i="20" s="1"/>
  <c r="K195" i="16"/>
  <c r="K195" i="20" s="1"/>
  <c r="L195" i="16"/>
  <c r="M195" i="16"/>
  <c r="M195" i="20" s="1"/>
  <c r="N195" i="16"/>
  <c r="N195" i="20" s="1"/>
  <c r="C196" i="16"/>
  <c r="D196" i="16"/>
  <c r="E196" i="16"/>
  <c r="E196" i="20" s="1"/>
  <c r="F196" i="16"/>
  <c r="F196" i="20" s="1"/>
  <c r="G196" i="16"/>
  <c r="G196" i="20" s="1"/>
  <c r="H196" i="16"/>
  <c r="I196" i="16"/>
  <c r="I196" i="20" s="1"/>
  <c r="J196" i="16"/>
  <c r="J196" i="20" s="1"/>
  <c r="K196" i="16"/>
  <c r="K196" i="20" s="1"/>
  <c r="L196" i="16"/>
  <c r="M196" i="16"/>
  <c r="M196" i="20" s="1"/>
  <c r="N196" i="16"/>
  <c r="N196" i="20" s="1"/>
  <c r="C197" i="16"/>
  <c r="D197" i="16"/>
  <c r="E197" i="16"/>
  <c r="E197" i="20" s="1"/>
  <c r="F197" i="16"/>
  <c r="F197" i="20" s="1"/>
  <c r="G197" i="16"/>
  <c r="G197" i="20" s="1"/>
  <c r="H197" i="16"/>
  <c r="I197" i="16"/>
  <c r="I197" i="20" s="1"/>
  <c r="J197" i="16"/>
  <c r="J197" i="20" s="1"/>
  <c r="K197" i="16"/>
  <c r="K197" i="20" s="1"/>
  <c r="L197" i="16"/>
  <c r="M197" i="16"/>
  <c r="M197" i="20" s="1"/>
  <c r="N197" i="16"/>
  <c r="N197" i="20" s="1"/>
  <c r="C198" i="16"/>
  <c r="D198" i="16"/>
  <c r="E198" i="16"/>
  <c r="E198" i="20" s="1"/>
  <c r="F198" i="16"/>
  <c r="F198" i="20" s="1"/>
  <c r="G198" i="16"/>
  <c r="G198" i="20" s="1"/>
  <c r="H198" i="16"/>
  <c r="I198" i="16"/>
  <c r="I198" i="20" s="1"/>
  <c r="J198" i="16"/>
  <c r="J198" i="20" s="1"/>
  <c r="K198" i="16"/>
  <c r="K198" i="20" s="1"/>
  <c r="L198" i="16"/>
  <c r="M198" i="16"/>
  <c r="M198" i="20" s="1"/>
  <c r="N198" i="16"/>
  <c r="N198" i="20" s="1"/>
  <c r="C199" i="16"/>
  <c r="D199" i="16"/>
  <c r="E199" i="16"/>
  <c r="E199" i="20" s="1"/>
  <c r="F199" i="16"/>
  <c r="F199" i="20" s="1"/>
  <c r="G199" i="16"/>
  <c r="G199" i="20" s="1"/>
  <c r="H199" i="16"/>
  <c r="I199" i="16"/>
  <c r="I199" i="20" s="1"/>
  <c r="J199" i="16"/>
  <c r="J199" i="20" s="1"/>
  <c r="K199" i="16"/>
  <c r="K199" i="20" s="1"/>
  <c r="L199" i="16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J202" i="16" s="1"/>
  <c r="K200" i="16"/>
  <c r="L200" i="16"/>
  <c r="M200" i="16"/>
  <c r="N200" i="16"/>
  <c r="C202" i="16"/>
  <c r="D202" i="16"/>
  <c r="E202" i="16"/>
  <c r="F202" i="16"/>
  <c r="G202" i="16"/>
  <c r="H202" i="16"/>
  <c r="I202" i="16"/>
  <c r="K202" i="16"/>
  <c r="L202" i="16"/>
  <c r="M202" i="16"/>
  <c r="N202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C407" i="16" s="1"/>
  <c r="D233" i="16"/>
  <c r="D233" i="20" s="1"/>
  <c r="E233" i="16"/>
  <c r="F233" i="16"/>
  <c r="F233" i="20" s="1"/>
  <c r="G233" i="16"/>
  <c r="G233" i="20" s="1"/>
  <c r="H233" i="16"/>
  <c r="H233" i="20" s="1"/>
  <c r="I233" i="16"/>
  <c r="J233" i="16"/>
  <c r="J233" i="20" s="1"/>
  <c r="K233" i="16"/>
  <c r="K233" i="20" s="1"/>
  <c r="L233" i="16"/>
  <c r="L233" i="20" s="1"/>
  <c r="M233" i="16"/>
  <c r="N233" i="16"/>
  <c r="N233" i="20" s="1"/>
  <c r="C234" i="16"/>
  <c r="C408" i="16" s="1"/>
  <c r="D234" i="16"/>
  <c r="D234" i="20" s="1"/>
  <c r="E234" i="16"/>
  <c r="F234" i="16"/>
  <c r="F234" i="20" s="1"/>
  <c r="G234" i="16"/>
  <c r="G234" i="20" s="1"/>
  <c r="H234" i="16"/>
  <c r="H234" i="20" s="1"/>
  <c r="I234" i="16"/>
  <c r="J234" i="16"/>
  <c r="J234" i="20" s="1"/>
  <c r="K234" i="16"/>
  <c r="K234" i="20" s="1"/>
  <c r="L234" i="16"/>
  <c r="L234" i="20" s="1"/>
  <c r="M234" i="16"/>
  <c r="N234" i="16"/>
  <c r="N234" i="20" s="1"/>
  <c r="C235" i="16"/>
  <c r="C409" i="16" s="1"/>
  <c r="D235" i="16"/>
  <c r="D235" i="20" s="1"/>
  <c r="E235" i="16"/>
  <c r="F235" i="16"/>
  <c r="F235" i="20" s="1"/>
  <c r="G235" i="16"/>
  <c r="G235" i="20" s="1"/>
  <c r="H235" i="16"/>
  <c r="H235" i="20" s="1"/>
  <c r="I235" i="16"/>
  <c r="J235" i="16"/>
  <c r="J235" i="20" s="1"/>
  <c r="K235" i="16"/>
  <c r="K235" i="20" s="1"/>
  <c r="L235" i="16"/>
  <c r="L235" i="20" s="1"/>
  <c r="M235" i="16"/>
  <c r="N235" i="16"/>
  <c r="N235" i="20" s="1"/>
  <c r="C236" i="16"/>
  <c r="C410" i="16" s="1"/>
  <c r="D236" i="16"/>
  <c r="D236" i="20" s="1"/>
  <c r="E236" i="16"/>
  <c r="F236" i="16"/>
  <c r="F236" i="20" s="1"/>
  <c r="G236" i="16"/>
  <c r="G236" i="20" s="1"/>
  <c r="H236" i="16"/>
  <c r="H236" i="20" s="1"/>
  <c r="I236" i="16"/>
  <c r="J236" i="16"/>
  <c r="J236" i="20" s="1"/>
  <c r="K236" i="16"/>
  <c r="K236" i="20" s="1"/>
  <c r="L236" i="16"/>
  <c r="L236" i="20" s="1"/>
  <c r="M236" i="16"/>
  <c r="N236" i="16"/>
  <c r="N236" i="20" s="1"/>
  <c r="C237" i="16"/>
  <c r="C411" i="16" s="1"/>
  <c r="D237" i="16"/>
  <c r="D237" i="20" s="1"/>
  <c r="E237" i="16"/>
  <c r="F237" i="16"/>
  <c r="F237" i="20" s="1"/>
  <c r="G237" i="16"/>
  <c r="G237" i="20" s="1"/>
  <c r="H237" i="16"/>
  <c r="H237" i="20" s="1"/>
  <c r="I237" i="16"/>
  <c r="J237" i="16"/>
  <c r="J237" i="20" s="1"/>
  <c r="K237" i="16"/>
  <c r="K237" i="20" s="1"/>
  <c r="L237" i="16"/>
  <c r="L237" i="20" s="1"/>
  <c r="M237" i="16"/>
  <c r="N237" i="16"/>
  <c r="N237" i="20" s="1"/>
  <c r="C238" i="16"/>
  <c r="C412" i="16" s="1"/>
  <c r="D238" i="16"/>
  <c r="D238" i="20" s="1"/>
  <c r="E238" i="16"/>
  <c r="F238" i="16"/>
  <c r="F238" i="20" s="1"/>
  <c r="G238" i="16"/>
  <c r="G238" i="20" s="1"/>
  <c r="H238" i="16"/>
  <c r="H238" i="20" s="1"/>
  <c r="I238" i="16"/>
  <c r="J238" i="16"/>
  <c r="J238" i="20" s="1"/>
  <c r="K238" i="16"/>
  <c r="K238" i="20" s="1"/>
  <c r="L238" i="16"/>
  <c r="L238" i="20" s="1"/>
  <c r="M238" i="16"/>
  <c r="N238" i="16"/>
  <c r="N238" i="20" s="1"/>
  <c r="C239" i="16"/>
  <c r="C413" i="16" s="1"/>
  <c r="D239" i="16"/>
  <c r="D239" i="20" s="1"/>
  <c r="E239" i="16"/>
  <c r="F239" i="16"/>
  <c r="F239" i="20" s="1"/>
  <c r="G239" i="16"/>
  <c r="G239" i="20" s="1"/>
  <c r="H239" i="16"/>
  <c r="H239" i="20" s="1"/>
  <c r="I239" i="16"/>
  <c r="J239" i="16"/>
  <c r="J239" i="20" s="1"/>
  <c r="K239" i="16"/>
  <c r="K239" i="20" s="1"/>
  <c r="L239" i="16"/>
  <c r="L239" i="20" s="1"/>
  <c r="M239" i="16"/>
  <c r="N239" i="16"/>
  <c r="N239" i="20" s="1"/>
  <c r="C240" i="16"/>
  <c r="C414" i="16" s="1"/>
  <c r="D240" i="16"/>
  <c r="D240" i="20" s="1"/>
  <c r="E240" i="16"/>
  <c r="F240" i="16"/>
  <c r="F240" i="20" s="1"/>
  <c r="G240" i="16"/>
  <c r="G240" i="20" s="1"/>
  <c r="H240" i="16"/>
  <c r="H240" i="20" s="1"/>
  <c r="I240" i="16"/>
  <c r="J240" i="16"/>
  <c r="J240" i="20" s="1"/>
  <c r="K240" i="16"/>
  <c r="K240" i="20" s="1"/>
  <c r="L240" i="16"/>
  <c r="L240" i="20" s="1"/>
  <c r="M240" i="16"/>
  <c r="N240" i="16"/>
  <c r="N240" i="20" s="1"/>
  <c r="C241" i="16"/>
  <c r="C415" i="16" s="1"/>
  <c r="D241" i="16"/>
  <c r="D241" i="20" s="1"/>
  <c r="E241" i="16"/>
  <c r="F241" i="16"/>
  <c r="F241" i="20" s="1"/>
  <c r="G241" i="16"/>
  <c r="G241" i="20" s="1"/>
  <c r="H241" i="16"/>
  <c r="H241" i="20" s="1"/>
  <c r="I241" i="16"/>
  <c r="J241" i="16"/>
  <c r="J241" i="20" s="1"/>
  <c r="K241" i="16"/>
  <c r="K241" i="20" s="1"/>
  <c r="L241" i="16"/>
  <c r="L241" i="20" s="1"/>
  <c r="M241" i="16"/>
  <c r="N241" i="16"/>
  <c r="N241" i="20" s="1"/>
  <c r="C242" i="16"/>
  <c r="C416" i="16" s="1"/>
  <c r="D242" i="16"/>
  <c r="D242" i="20" s="1"/>
  <c r="E242" i="16"/>
  <c r="F242" i="16"/>
  <c r="F242" i="20" s="1"/>
  <c r="G242" i="16"/>
  <c r="G242" i="20" s="1"/>
  <c r="H242" i="16"/>
  <c r="H242" i="20" s="1"/>
  <c r="I242" i="16"/>
  <c r="J242" i="16"/>
  <c r="J242" i="20" s="1"/>
  <c r="K242" i="16"/>
  <c r="K242" i="20" s="1"/>
  <c r="L242" i="16"/>
  <c r="L242" i="20" s="1"/>
  <c r="M242" i="16"/>
  <c r="N242" i="16"/>
  <c r="N242" i="20" s="1"/>
  <c r="C243" i="16"/>
  <c r="C417" i="16" s="1"/>
  <c r="D243" i="16"/>
  <c r="D243" i="20" s="1"/>
  <c r="E243" i="16"/>
  <c r="F243" i="16"/>
  <c r="F243" i="20" s="1"/>
  <c r="G243" i="16"/>
  <c r="G243" i="20" s="1"/>
  <c r="H243" i="16"/>
  <c r="H243" i="20" s="1"/>
  <c r="I243" i="16"/>
  <c r="J243" i="16"/>
  <c r="J243" i="20" s="1"/>
  <c r="K243" i="16"/>
  <c r="K243" i="20" s="1"/>
  <c r="L243" i="16"/>
  <c r="L243" i="20" s="1"/>
  <c r="M243" i="16"/>
  <c r="N243" i="16"/>
  <c r="N243" i="20" s="1"/>
  <c r="C244" i="16"/>
  <c r="C418" i="16" s="1"/>
  <c r="D244" i="16"/>
  <c r="D244" i="20" s="1"/>
  <c r="E244" i="16"/>
  <c r="F244" i="16"/>
  <c r="F244" i="20" s="1"/>
  <c r="G244" i="16"/>
  <c r="G244" i="20" s="1"/>
  <c r="H244" i="16"/>
  <c r="H244" i="20" s="1"/>
  <c r="I244" i="16"/>
  <c r="J244" i="16"/>
  <c r="J244" i="20" s="1"/>
  <c r="K244" i="16"/>
  <c r="K244" i="20" s="1"/>
  <c r="L244" i="16"/>
  <c r="L244" i="20" s="1"/>
  <c r="M244" i="16"/>
  <c r="N244" i="16"/>
  <c r="N244" i="20" s="1"/>
  <c r="C245" i="16"/>
  <c r="C419" i="16" s="1"/>
  <c r="D245" i="16"/>
  <c r="D245" i="20" s="1"/>
  <c r="E245" i="16"/>
  <c r="F245" i="16"/>
  <c r="F245" i="20" s="1"/>
  <c r="G245" i="16"/>
  <c r="G245" i="20" s="1"/>
  <c r="H245" i="16"/>
  <c r="H245" i="20" s="1"/>
  <c r="I245" i="16"/>
  <c r="J245" i="16"/>
  <c r="J245" i="20" s="1"/>
  <c r="K245" i="16"/>
  <c r="K245" i="20" s="1"/>
  <c r="L245" i="16"/>
  <c r="L245" i="20" s="1"/>
  <c r="M245" i="16"/>
  <c r="N245" i="16"/>
  <c r="N245" i="20" s="1"/>
  <c r="C246" i="16"/>
  <c r="C420" i="16" s="1"/>
  <c r="D246" i="16"/>
  <c r="D246" i="20" s="1"/>
  <c r="E246" i="16"/>
  <c r="F246" i="16"/>
  <c r="F246" i="20" s="1"/>
  <c r="G246" i="16"/>
  <c r="G246" i="20" s="1"/>
  <c r="H246" i="16"/>
  <c r="H246" i="20" s="1"/>
  <c r="I246" i="16"/>
  <c r="J246" i="16"/>
  <c r="J246" i="20" s="1"/>
  <c r="K246" i="16"/>
  <c r="K246" i="20" s="1"/>
  <c r="L246" i="16"/>
  <c r="L246" i="20" s="1"/>
  <c r="M246" i="16"/>
  <c r="N246" i="16"/>
  <c r="N246" i="20" s="1"/>
  <c r="C247" i="16"/>
  <c r="C421" i="16" s="1"/>
  <c r="D247" i="16"/>
  <c r="D247" i="20" s="1"/>
  <c r="E247" i="16"/>
  <c r="F247" i="16"/>
  <c r="F247" i="20" s="1"/>
  <c r="G247" i="16"/>
  <c r="G247" i="20" s="1"/>
  <c r="H247" i="16"/>
  <c r="H247" i="20" s="1"/>
  <c r="I247" i="16"/>
  <c r="J247" i="16"/>
  <c r="J247" i="20" s="1"/>
  <c r="K247" i="16"/>
  <c r="K247" i="20" s="1"/>
  <c r="L247" i="16"/>
  <c r="L247" i="20" s="1"/>
  <c r="M247" i="16"/>
  <c r="N247" i="16"/>
  <c r="N247" i="20" s="1"/>
  <c r="C248" i="16"/>
  <c r="C422" i="16" s="1"/>
  <c r="D248" i="16"/>
  <c r="D248" i="20" s="1"/>
  <c r="E248" i="16"/>
  <c r="F248" i="16"/>
  <c r="F248" i="20" s="1"/>
  <c r="G248" i="16"/>
  <c r="G248" i="20" s="1"/>
  <c r="H248" i="16"/>
  <c r="H248" i="20" s="1"/>
  <c r="I248" i="16"/>
  <c r="J248" i="16"/>
  <c r="J248" i="20" s="1"/>
  <c r="K248" i="16"/>
  <c r="K248" i="20" s="1"/>
  <c r="L248" i="16"/>
  <c r="L248" i="20" s="1"/>
  <c r="M248" i="16"/>
  <c r="N248" i="16"/>
  <c r="N248" i="20" s="1"/>
  <c r="C249" i="16"/>
  <c r="C423" i="16" s="1"/>
  <c r="D249" i="16"/>
  <c r="D249" i="20" s="1"/>
  <c r="E249" i="16"/>
  <c r="F249" i="16"/>
  <c r="F249" i="20" s="1"/>
  <c r="G249" i="16"/>
  <c r="G249" i="20" s="1"/>
  <c r="H249" i="16"/>
  <c r="H249" i="20" s="1"/>
  <c r="I249" i="16"/>
  <c r="J249" i="16"/>
  <c r="J249" i="20" s="1"/>
  <c r="K249" i="16"/>
  <c r="K249" i="20" s="1"/>
  <c r="L249" i="16"/>
  <c r="L249" i="20" s="1"/>
  <c r="M249" i="16"/>
  <c r="N249" i="16"/>
  <c r="N249" i="20" s="1"/>
  <c r="C250" i="16"/>
  <c r="C424" i="16" s="1"/>
  <c r="D250" i="16"/>
  <c r="D250" i="20" s="1"/>
  <c r="E250" i="16"/>
  <c r="F250" i="16"/>
  <c r="F250" i="20" s="1"/>
  <c r="G250" i="16"/>
  <c r="G250" i="20" s="1"/>
  <c r="H250" i="16"/>
  <c r="H250" i="20" s="1"/>
  <c r="I250" i="16"/>
  <c r="J250" i="16"/>
  <c r="J250" i="20" s="1"/>
  <c r="K250" i="16"/>
  <c r="K250" i="20" s="1"/>
  <c r="L250" i="16"/>
  <c r="L250" i="20" s="1"/>
  <c r="M250" i="16"/>
  <c r="N250" i="16"/>
  <c r="N250" i="20" s="1"/>
  <c r="C251" i="16"/>
  <c r="C425" i="16" s="1"/>
  <c r="D251" i="16"/>
  <c r="D251" i="20" s="1"/>
  <c r="E251" i="16"/>
  <c r="F251" i="16"/>
  <c r="F251" i="20" s="1"/>
  <c r="G251" i="16"/>
  <c r="G251" i="20" s="1"/>
  <c r="H251" i="16"/>
  <c r="H251" i="20" s="1"/>
  <c r="I251" i="16"/>
  <c r="J251" i="16"/>
  <c r="J251" i="20" s="1"/>
  <c r="K251" i="16"/>
  <c r="K251" i="20" s="1"/>
  <c r="L251" i="16"/>
  <c r="L251" i="20" s="1"/>
  <c r="M251" i="16"/>
  <c r="N251" i="16"/>
  <c r="N251" i="20" s="1"/>
  <c r="C252" i="16"/>
  <c r="C426" i="16" s="1"/>
  <c r="D252" i="16"/>
  <c r="D252" i="20" s="1"/>
  <c r="E252" i="16"/>
  <c r="F252" i="16"/>
  <c r="F252" i="20" s="1"/>
  <c r="G252" i="16"/>
  <c r="G252" i="20" s="1"/>
  <c r="H252" i="16"/>
  <c r="H252" i="20" s="1"/>
  <c r="I252" i="16"/>
  <c r="J252" i="16"/>
  <c r="J252" i="20" s="1"/>
  <c r="K252" i="16"/>
  <c r="K252" i="20" s="1"/>
  <c r="L252" i="16"/>
  <c r="L252" i="20" s="1"/>
  <c r="M252" i="16"/>
  <c r="N252" i="16"/>
  <c r="N252" i="20" s="1"/>
  <c r="C253" i="16"/>
  <c r="C427" i="16" s="1"/>
  <c r="D253" i="16"/>
  <c r="D253" i="20" s="1"/>
  <c r="E253" i="16"/>
  <c r="F253" i="16"/>
  <c r="F253" i="20" s="1"/>
  <c r="G253" i="16"/>
  <c r="G253" i="20" s="1"/>
  <c r="H253" i="16"/>
  <c r="H253" i="20" s="1"/>
  <c r="I253" i="16"/>
  <c r="J253" i="16"/>
  <c r="J253" i="20" s="1"/>
  <c r="K253" i="16"/>
  <c r="K253" i="20" s="1"/>
  <c r="L253" i="16"/>
  <c r="L253" i="20" s="1"/>
  <c r="M253" i="16"/>
  <c r="N253" i="16"/>
  <c r="N253" i="20" s="1"/>
  <c r="C254" i="16"/>
  <c r="C428" i="16" s="1"/>
  <c r="D254" i="16"/>
  <c r="D254" i="20" s="1"/>
  <c r="E254" i="16"/>
  <c r="F254" i="16"/>
  <c r="F254" i="20" s="1"/>
  <c r="G254" i="16"/>
  <c r="G254" i="20" s="1"/>
  <c r="H254" i="16"/>
  <c r="H254" i="20" s="1"/>
  <c r="I254" i="16"/>
  <c r="J254" i="16"/>
  <c r="J254" i="20" s="1"/>
  <c r="K254" i="16"/>
  <c r="K254" i="20" s="1"/>
  <c r="L254" i="16"/>
  <c r="L254" i="20" s="1"/>
  <c r="M254" i="16"/>
  <c r="N254" i="16"/>
  <c r="N254" i="20" s="1"/>
  <c r="C255" i="16"/>
  <c r="C429" i="16" s="1"/>
  <c r="D255" i="16"/>
  <c r="D255" i="20" s="1"/>
  <c r="E255" i="16"/>
  <c r="F255" i="16"/>
  <c r="F255" i="20" s="1"/>
  <c r="G255" i="16"/>
  <c r="G255" i="20" s="1"/>
  <c r="H255" i="16"/>
  <c r="H255" i="20" s="1"/>
  <c r="I255" i="16"/>
  <c r="J255" i="16"/>
  <c r="J255" i="20" s="1"/>
  <c r="K255" i="16"/>
  <c r="K255" i="20" s="1"/>
  <c r="L255" i="16"/>
  <c r="L255" i="20" s="1"/>
  <c r="M255" i="16"/>
  <c r="N255" i="16"/>
  <c r="N255" i="20" s="1"/>
  <c r="C256" i="16"/>
  <c r="C430" i="16" s="1"/>
  <c r="D256" i="16"/>
  <c r="D256" i="20" s="1"/>
  <c r="E256" i="16"/>
  <c r="F256" i="16"/>
  <c r="F256" i="20" s="1"/>
  <c r="G256" i="16"/>
  <c r="G256" i="20" s="1"/>
  <c r="H256" i="16"/>
  <c r="H256" i="20" s="1"/>
  <c r="I256" i="16"/>
  <c r="J256" i="16"/>
  <c r="J256" i="20" s="1"/>
  <c r="K256" i="16"/>
  <c r="K256" i="20" s="1"/>
  <c r="L256" i="16"/>
  <c r="L256" i="20" s="1"/>
  <c r="M256" i="16"/>
  <c r="N256" i="16"/>
  <c r="N256" i="20" s="1"/>
  <c r="C257" i="16"/>
  <c r="D257" i="16"/>
  <c r="E257" i="16"/>
  <c r="F257" i="16"/>
  <c r="G257" i="16"/>
  <c r="G259" i="16" s="1"/>
  <c r="H257" i="16"/>
  <c r="I257" i="16"/>
  <c r="J257" i="16"/>
  <c r="K257" i="16"/>
  <c r="L257" i="16"/>
  <c r="M257" i="16"/>
  <c r="N257" i="16"/>
  <c r="C259" i="16"/>
  <c r="D259" i="16"/>
  <c r="E259" i="16"/>
  <c r="F259" i="16"/>
  <c r="H259" i="16"/>
  <c r="I259" i="16"/>
  <c r="J259" i="16"/>
  <c r="K259" i="16"/>
  <c r="L259" i="16"/>
  <c r="M259" i="16"/>
  <c r="N259" i="16"/>
  <c r="N260" i="16"/>
  <c r="C258" i="16" s="1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E291" i="20" s="1"/>
  <c r="F291" i="16"/>
  <c r="G291" i="16"/>
  <c r="G291" i="20" s="1"/>
  <c r="H291" i="16"/>
  <c r="H291" i="20" s="1"/>
  <c r="I291" i="16"/>
  <c r="I291" i="20" s="1"/>
  <c r="J291" i="16"/>
  <c r="K291" i="16"/>
  <c r="K291" i="20" s="1"/>
  <c r="L291" i="16"/>
  <c r="L291" i="20" s="1"/>
  <c r="M291" i="16"/>
  <c r="M291" i="20" s="1"/>
  <c r="N291" i="16"/>
  <c r="C292" i="16"/>
  <c r="D292" i="16"/>
  <c r="D292" i="20" s="1"/>
  <c r="E292" i="16"/>
  <c r="E292" i="20" s="1"/>
  <c r="F292" i="16"/>
  <c r="G292" i="16"/>
  <c r="G292" i="20" s="1"/>
  <c r="H292" i="16"/>
  <c r="H292" i="20" s="1"/>
  <c r="I292" i="16"/>
  <c r="I292" i="20" s="1"/>
  <c r="J292" i="16"/>
  <c r="K292" i="16"/>
  <c r="K292" i="20" s="1"/>
  <c r="L292" i="16"/>
  <c r="L292" i="20" s="1"/>
  <c r="M292" i="16"/>
  <c r="M292" i="20" s="1"/>
  <c r="N292" i="16"/>
  <c r="C293" i="16"/>
  <c r="D293" i="16"/>
  <c r="D293" i="20" s="1"/>
  <c r="E293" i="16"/>
  <c r="E293" i="20" s="1"/>
  <c r="F293" i="16"/>
  <c r="G293" i="16"/>
  <c r="G293" i="20" s="1"/>
  <c r="H293" i="16"/>
  <c r="H293" i="20" s="1"/>
  <c r="I293" i="16"/>
  <c r="I293" i="20" s="1"/>
  <c r="J293" i="16"/>
  <c r="K293" i="16"/>
  <c r="K293" i="20" s="1"/>
  <c r="L293" i="16"/>
  <c r="L293" i="20" s="1"/>
  <c r="M293" i="16"/>
  <c r="M293" i="20" s="1"/>
  <c r="N293" i="16"/>
  <c r="C294" i="16"/>
  <c r="D294" i="16"/>
  <c r="D294" i="20" s="1"/>
  <c r="E294" i="16"/>
  <c r="E294" i="20" s="1"/>
  <c r="F294" i="16"/>
  <c r="G294" i="16"/>
  <c r="G294" i="20" s="1"/>
  <c r="H294" i="16"/>
  <c r="H294" i="20" s="1"/>
  <c r="I294" i="16"/>
  <c r="I294" i="20" s="1"/>
  <c r="J294" i="16"/>
  <c r="K294" i="16"/>
  <c r="K294" i="20" s="1"/>
  <c r="L294" i="16"/>
  <c r="L294" i="20" s="1"/>
  <c r="M294" i="16"/>
  <c r="M294" i="20" s="1"/>
  <c r="N294" i="16"/>
  <c r="C295" i="16"/>
  <c r="D295" i="16"/>
  <c r="D295" i="20" s="1"/>
  <c r="E295" i="16"/>
  <c r="E295" i="20" s="1"/>
  <c r="F295" i="16"/>
  <c r="G295" i="16"/>
  <c r="G295" i="20" s="1"/>
  <c r="H295" i="16"/>
  <c r="H295" i="20" s="1"/>
  <c r="I295" i="16"/>
  <c r="I295" i="20" s="1"/>
  <c r="J295" i="16"/>
  <c r="K295" i="16"/>
  <c r="K295" i="20" s="1"/>
  <c r="L295" i="16"/>
  <c r="L295" i="20" s="1"/>
  <c r="M295" i="16"/>
  <c r="M295" i="20" s="1"/>
  <c r="N295" i="16"/>
  <c r="C296" i="16"/>
  <c r="D296" i="16"/>
  <c r="D296" i="20" s="1"/>
  <c r="E296" i="16"/>
  <c r="E296" i="20" s="1"/>
  <c r="F296" i="16"/>
  <c r="G296" i="16"/>
  <c r="G296" i="20" s="1"/>
  <c r="H296" i="16"/>
  <c r="H296" i="20" s="1"/>
  <c r="I296" i="16"/>
  <c r="I296" i="20" s="1"/>
  <c r="J296" i="16"/>
  <c r="K296" i="16"/>
  <c r="K296" i="20" s="1"/>
  <c r="L296" i="16"/>
  <c r="L296" i="20" s="1"/>
  <c r="M296" i="16"/>
  <c r="M296" i="20" s="1"/>
  <c r="N296" i="16"/>
  <c r="C297" i="16"/>
  <c r="D297" i="16"/>
  <c r="D297" i="20" s="1"/>
  <c r="E297" i="16"/>
  <c r="E297" i="20" s="1"/>
  <c r="F297" i="16"/>
  <c r="G297" i="16"/>
  <c r="G297" i="20" s="1"/>
  <c r="H297" i="16"/>
  <c r="H297" i="20" s="1"/>
  <c r="I297" i="16"/>
  <c r="I297" i="20" s="1"/>
  <c r="J297" i="16"/>
  <c r="K297" i="16"/>
  <c r="K297" i="20" s="1"/>
  <c r="L297" i="16"/>
  <c r="L297" i="20" s="1"/>
  <c r="M297" i="16"/>
  <c r="M297" i="20" s="1"/>
  <c r="N297" i="16"/>
  <c r="C298" i="16"/>
  <c r="D298" i="16"/>
  <c r="D298" i="20" s="1"/>
  <c r="E298" i="16"/>
  <c r="E298" i="20" s="1"/>
  <c r="F298" i="16"/>
  <c r="G298" i="16"/>
  <c r="G298" i="20" s="1"/>
  <c r="H298" i="16"/>
  <c r="H298" i="20" s="1"/>
  <c r="I298" i="16"/>
  <c r="I298" i="20" s="1"/>
  <c r="J298" i="16"/>
  <c r="K298" i="16"/>
  <c r="K298" i="20" s="1"/>
  <c r="L298" i="16"/>
  <c r="L298" i="20" s="1"/>
  <c r="M298" i="16"/>
  <c r="M298" i="20" s="1"/>
  <c r="N298" i="16"/>
  <c r="C299" i="16"/>
  <c r="D299" i="16"/>
  <c r="D299" i="20" s="1"/>
  <c r="E299" i="16"/>
  <c r="E299" i="20" s="1"/>
  <c r="F299" i="16"/>
  <c r="G299" i="16"/>
  <c r="G299" i="20" s="1"/>
  <c r="H299" i="16"/>
  <c r="H299" i="20" s="1"/>
  <c r="I299" i="16"/>
  <c r="I299" i="20" s="1"/>
  <c r="J299" i="16"/>
  <c r="K299" i="16"/>
  <c r="K299" i="20" s="1"/>
  <c r="L299" i="16"/>
  <c r="L299" i="20" s="1"/>
  <c r="M299" i="16"/>
  <c r="M299" i="20" s="1"/>
  <c r="N299" i="16"/>
  <c r="C300" i="16"/>
  <c r="D300" i="16"/>
  <c r="D300" i="20" s="1"/>
  <c r="E300" i="16"/>
  <c r="E300" i="20" s="1"/>
  <c r="F300" i="16"/>
  <c r="G300" i="16"/>
  <c r="G300" i="20" s="1"/>
  <c r="H300" i="16"/>
  <c r="H300" i="20" s="1"/>
  <c r="I300" i="16"/>
  <c r="I300" i="20" s="1"/>
  <c r="J300" i="16"/>
  <c r="K300" i="16"/>
  <c r="K300" i="20" s="1"/>
  <c r="L300" i="16"/>
  <c r="L300" i="20" s="1"/>
  <c r="M300" i="16"/>
  <c r="M300" i="20" s="1"/>
  <c r="N300" i="16"/>
  <c r="C301" i="16"/>
  <c r="D301" i="16"/>
  <c r="D301" i="20" s="1"/>
  <c r="E301" i="16"/>
  <c r="E301" i="20" s="1"/>
  <c r="F301" i="16"/>
  <c r="G301" i="16"/>
  <c r="G301" i="20" s="1"/>
  <c r="H301" i="16"/>
  <c r="H301" i="20" s="1"/>
  <c r="I301" i="16"/>
  <c r="I301" i="20" s="1"/>
  <c r="J301" i="16"/>
  <c r="K301" i="16"/>
  <c r="K301" i="20" s="1"/>
  <c r="L301" i="16"/>
  <c r="L301" i="20" s="1"/>
  <c r="M301" i="16"/>
  <c r="M301" i="20" s="1"/>
  <c r="N301" i="16"/>
  <c r="C302" i="16"/>
  <c r="D302" i="16"/>
  <c r="D302" i="20" s="1"/>
  <c r="E302" i="16"/>
  <c r="E302" i="20" s="1"/>
  <c r="F302" i="16"/>
  <c r="G302" i="16"/>
  <c r="G302" i="20" s="1"/>
  <c r="H302" i="16"/>
  <c r="H302" i="20" s="1"/>
  <c r="I302" i="16"/>
  <c r="I302" i="20" s="1"/>
  <c r="J302" i="16"/>
  <c r="K302" i="16"/>
  <c r="K302" i="20" s="1"/>
  <c r="L302" i="16"/>
  <c r="L302" i="20" s="1"/>
  <c r="M302" i="16"/>
  <c r="M302" i="20" s="1"/>
  <c r="N302" i="16"/>
  <c r="C303" i="16"/>
  <c r="D303" i="16"/>
  <c r="D303" i="20" s="1"/>
  <c r="E303" i="16"/>
  <c r="E303" i="20" s="1"/>
  <c r="F303" i="16"/>
  <c r="G303" i="16"/>
  <c r="G303" i="20" s="1"/>
  <c r="H303" i="16"/>
  <c r="H303" i="20" s="1"/>
  <c r="I303" i="16"/>
  <c r="I303" i="20" s="1"/>
  <c r="J303" i="16"/>
  <c r="K303" i="16"/>
  <c r="K303" i="20" s="1"/>
  <c r="L303" i="16"/>
  <c r="L303" i="20" s="1"/>
  <c r="M303" i="16"/>
  <c r="M303" i="20" s="1"/>
  <c r="N303" i="16"/>
  <c r="C304" i="16"/>
  <c r="D304" i="16"/>
  <c r="D304" i="20" s="1"/>
  <c r="E304" i="16"/>
  <c r="E304" i="20" s="1"/>
  <c r="F304" i="16"/>
  <c r="G304" i="16"/>
  <c r="G304" i="20" s="1"/>
  <c r="H304" i="16"/>
  <c r="H304" i="20" s="1"/>
  <c r="I304" i="16"/>
  <c r="I304" i="20" s="1"/>
  <c r="J304" i="16"/>
  <c r="K304" i="16"/>
  <c r="K304" i="20" s="1"/>
  <c r="L304" i="16"/>
  <c r="L304" i="20" s="1"/>
  <c r="M304" i="16"/>
  <c r="M304" i="20" s="1"/>
  <c r="N304" i="16"/>
  <c r="C305" i="16"/>
  <c r="D305" i="16"/>
  <c r="D305" i="20" s="1"/>
  <c r="E305" i="16"/>
  <c r="E305" i="20" s="1"/>
  <c r="F305" i="16"/>
  <c r="G305" i="16"/>
  <c r="G305" i="20" s="1"/>
  <c r="H305" i="16"/>
  <c r="H305" i="20" s="1"/>
  <c r="I305" i="16"/>
  <c r="I305" i="20" s="1"/>
  <c r="J305" i="16"/>
  <c r="K305" i="16"/>
  <c r="K305" i="20" s="1"/>
  <c r="L305" i="16"/>
  <c r="L305" i="20" s="1"/>
  <c r="M305" i="16"/>
  <c r="M305" i="20" s="1"/>
  <c r="N305" i="16"/>
  <c r="C306" i="16"/>
  <c r="D306" i="16"/>
  <c r="D306" i="20" s="1"/>
  <c r="E306" i="16"/>
  <c r="E306" i="20" s="1"/>
  <c r="F306" i="16"/>
  <c r="G306" i="16"/>
  <c r="G306" i="20" s="1"/>
  <c r="H306" i="16"/>
  <c r="H306" i="20" s="1"/>
  <c r="I306" i="16"/>
  <c r="I306" i="20" s="1"/>
  <c r="J306" i="16"/>
  <c r="K306" i="16"/>
  <c r="K306" i="20" s="1"/>
  <c r="L306" i="16"/>
  <c r="L306" i="20" s="1"/>
  <c r="M306" i="16"/>
  <c r="M306" i="20" s="1"/>
  <c r="N306" i="16"/>
  <c r="C307" i="16"/>
  <c r="D307" i="16"/>
  <c r="D307" i="20" s="1"/>
  <c r="E307" i="16"/>
  <c r="E307" i="20" s="1"/>
  <c r="F307" i="16"/>
  <c r="G307" i="16"/>
  <c r="G307" i="20" s="1"/>
  <c r="H307" i="16"/>
  <c r="H307" i="20" s="1"/>
  <c r="I307" i="16"/>
  <c r="I307" i="20" s="1"/>
  <c r="J307" i="16"/>
  <c r="K307" i="16"/>
  <c r="K307" i="20" s="1"/>
  <c r="L307" i="16"/>
  <c r="L307" i="20" s="1"/>
  <c r="M307" i="16"/>
  <c r="M307" i="20" s="1"/>
  <c r="N307" i="16"/>
  <c r="C308" i="16"/>
  <c r="D308" i="16"/>
  <c r="D308" i="20" s="1"/>
  <c r="E308" i="16"/>
  <c r="E308" i="20" s="1"/>
  <c r="F308" i="16"/>
  <c r="G308" i="16"/>
  <c r="G308" i="20" s="1"/>
  <c r="H308" i="16"/>
  <c r="H308" i="20" s="1"/>
  <c r="I308" i="16"/>
  <c r="I308" i="20" s="1"/>
  <c r="J308" i="16"/>
  <c r="K308" i="16"/>
  <c r="K308" i="20" s="1"/>
  <c r="L308" i="16"/>
  <c r="L308" i="20" s="1"/>
  <c r="M308" i="16"/>
  <c r="M308" i="20" s="1"/>
  <c r="N308" i="16"/>
  <c r="C309" i="16"/>
  <c r="D309" i="16"/>
  <c r="D309" i="20" s="1"/>
  <c r="E309" i="16"/>
  <c r="E309" i="20" s="1"/>
  <c r="F309" i="16"/>
  <c r="G309" i="16"/>
  <c r="G309" i="20" s="1"/>
  <c r="H309" i="16"/>
  <c r="H309" i="20" s="1"/>
  <c r="I309" i="16"/>
  <c r="I309" i="20" s="1"/>
  <c r="J309" i="16"/>
  <c r="K309" i="16"/>
  <c r="K309" i="20" s="1"/>
  <c r="L309" i="16"/>
  <c r="L309" i="20" s="1"/>
  <c r="M309" i="16"/>
  <c r="M309" i="20" s="1"/>
  <c r="N309" i="16"/>
  <c r="C310" i="16"/>
  <c r="D310" i="16"/>
  <c r="D310" i="20" s="1"/>
  <c r="E310" i="16"/>
  <c r="E310" i="20" s="1"/>
  <c r="F310" i="16"/>
  <c r="G310" i="16"/>
  <c r="G310" i="20" s="1"/>
  <c r="H310" i="16"/>
  <c r="H310" i="20" s="1"/>
  <c r="I310" i="16"/>
  <c r="I310" i="20" s="1"/>
  <c r="J310" i="16"/>
  <c r="K310" i="16"/>
  <c r="K310" i="20" s="1"/>
  <c r="L310" i="16"/>
  <c r="L310" i="20" s="1"/>
  <c r="M310" i="16"/>
  <c r="M310" i="20" s="1"/>
  <c r="N310" i="16"/>
  <c r="C311" i="16"/>
  <c r="D311" i="16"/>
  <c r="D311" i="20" s="1"/>
  <c r="E311" i="16"/>
  <c r="E311" i="20" s="1"/>
  <c r="F311" i="16"/>
  <c r="G311" i="16"/>
  <c r="G311" i="20" s="1"/>
  <c r="H311" i="16"/>
  <c r="H311" i="20" s="1"/>
  <c r="I311" i="16"/>
  <c r="I311" i="20" s="1"/>
  <c r="J311" i="16"/>
  <c r="K311" i="16"/>
  <c r="K311" i="20" s="1"/>
  <c r="L311" i="16"/>
  <c r="L311" i="20" s="1"/>
  <c r="M311" i="16"/>
  <c r="M311" i="20" s="1"/>
  <c r="N311" i="16"/>
  <c r="C312" i="16"/>
  <c r="D312" i="16"/>
  <c r="D312" i="20" s="1"/>
  <c r="E312" i="16"/>
  <c r="E312" i="20" s="1"/>
  <c r="F312" i="16"/>
  <c r="G312" i="16"/>
  <c r="G312" i="20" s="1"/>
  <c r="H312" i="16"/>
  <c r="H312" i="20" s="1"/>
  <c r="I312" i="16"/>
  <c r="I312" i="20" s="1"/>
  <c r="J312" i="16"/>
  <c r="K312" i="16"/>
  <c r="K312" i="20" s="1"/>
  <c r="L312" i="16"/>
  <c r="L312" i="20" s="1"/>
  <c r="M312" i="16"/>
  <c r="M312" i="20" s="1"/>
  <c r="N312" i="16"/>
  <c r="C313" i="16"/>
  <c r="D313" i="16"/>
  <c r="D313" i="20" s="1"/>
  <c r="E313" i="16"/>
  <c r="E313" i="20" s="1"/>
  <c r="F313" i="16"/>
  <c r="G313" i="16"/>
  <c r="G313" i="20" s="1"/>
  <c r="H313" i="16"/>
  <c r="H313" i="20" s="1"/>
  <c r="I313" i="16"/>
  <c r="I313" i="20" s="1"/>
  <c r="J313" i="16"/>
  <c r="K313" i="16"/>
  <c r="K313" i="20" s="1"/>
  <c r="L313" i="16"/>
  <c r="L313" i="20" s="1"/>
  <c r="M313" i="16"/>
  <c r="M313" i="20" s="1"/>
  <c r="N313" i="16"/>
  <c r="C314" i="16"/>
  <c r="D314" i="16"/>
  <c r="D314" i="20" s="1"/>
  <c r="E314" i="16"/>
  <c r="E314" i="20" s="1"/>
  <c r="F314" i="16"/>
  <c r="G314" i="16"/>
  <c r="G314" i="20" s="1"/>
  <c r="H314" i="16"/>
  <c r="H314" i="20" s="1"/>
  <c r="I314" i="16"/>
  <c r="I314" i="20" s="1"/>
  <c r="J314" i="16"/>
  <c r="K314" i="16"/>
  <c r="K314" i="20" s="1"/>
  <c r="L314" i="16"/>
  <c r="L314" i="20" s="1"/>
  <c r="M314" i="16"/>
  <c r="M314" i="20" s="1"/>
  <c r="N314" i="16"/>
  <c r="C315" i="16"/>
  <c r="D315" i="16"/>
  <c r="E315" i="16"/>
  <c r="F315" i="16"/>
  <c r="G315" i="16"/>
  <c r="H315" i="16"/>
  <c r="I315" i="16"/>
  <c r="J315" i="16"/>
  <c r="K315" i="16"/>
  <c r="L315" i="16"/>
  <c r="M315" i="16"/>
  <c r="N315" i="16"/>
  <c r="C317" i="16"/>
  <c r="D317" i="16"/>
  <c r="E317" i="16"/>
  <c r="F317" i="16"/>
  <c r="G317" i="16"/>
  <c r="H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E349" i="20" s="1"/>
  <c r="F349" i="16"/>
  <c r="F349" i="20" s="1"/>
  <c r="G349" i="16"/>
  <c r="H349" i="16"/>
  <c r="H349" i="20" s="1"/>
  <c r="I349" i="16"/>
  <c r="I349" i="20" s="1"/>
  <c r="J349" i="16"/>
  <c r="J349" i="20" s="1"/>
  <c r="K349" i="16"/>
  <c r="L349" i="16"/>
  <c r="L349" i="20" s="1"/>
  <c r="M349" i="16"/>
  <c r="M349" i="20" s="1"/>
  <c r="N349" i="16"/>
  <c r="N349" i="20" s="1"/>
  <c r="C350" i="16"/>
  <c r="D350" i="16"/>
  <c r="D350" i="20" s="1"/>
  <c r="E350" i="16"/>
  <c r="E350" i="20" s="1"/>
  <c r="F350" i="16"/>
  <c r="F350" i="20" s="1"/>
  <c r="G350" i="16"/>
  <c r="H350" i="16"/>
  <c r="H350" i="20" s="1"/>
  <c r="I350" i="16"/>
  <c r="I350" i="20" s="1"/>
  <c r="J350" i="16"/>
  <c r="J350" i="20" s="1"/>
  <c r="K350" i="16"/>
  <c r="L350" i="16"/>
  <c r="L350" i="20" s="1"/>
  <c r="M350" i="16"/>
  <c r="M350" i="20" s="1"/>
  <c r="N350" i="16"/>
  <c r="N350" i="20" s="1"/>
  <c r="C351" i="16"/>
  <c r="D351" i="16"/>
  <c r="D351" i="20" s="1"/>
  <c r="E351" i="16"/>
  <c r="E351" i="20" s="1"/>
  <c r="F351" i="16"/>
  <c r="F351" i="20" s="1"/>
  <c r="G351" i="16"/>
  <c r="H351" i="16"/>
  <c r="H351" i="20" s="1"/>
  <c r="I351" i="16"/>
  <c r="I351" i="20" s="1"/>
  <c r="J351" i="16"/>
  <c r="J351" i="20" s="1"/>
  <c r="K351" i="16"/>
  <c r="L351" i="16"/>
  <c r="L351" i="20" s="1"/>
  <c r="M351" i="16"/>
  <c r="M351" i="20" s="1"/>
  <c r="N351" i="16"/>
  <c r="N351" i="20" s="1"/>
  <c r="C352" i="16"/>
  <c r="D352" i="16"/>
  <c r="D352" i="20" s="1"/>
  <c r="E352" i="16"/>
  <c r="E352" i="20" s="1"/>
  <c r="F352" i="16"/>
  <c r="F352" i="20" s="1"/>
  <c r="G352" i="16"/>
  <c r="H352" i="16"/>
  <c r="H352" i="20" s="1"/>
  <c r="I352" i="16"/>
  <c r="I352" i="20" s="1"/>
  <c r="J352" i="16"/>
  <c r="J352" i="20" s="1"/>
  <c r="K352" i="16"/>
  <c r="L352" i="16"/>
  <c r="L352" i="20" s="1"/>
  <c r="M352" i="16"/>
  <c r="M352" i="20" s="1"/>
  <c r="N352" i="16"/>
  <c r="N352" i="20" s="1"/>
  <c r="C353" i="16"/>
  <c r="D353" i="16"/>
  <c r="D353" i="20" s="1"/>
  <c r="E353" i="16"/>
  <c r="E353" i="20" s="1"/>
  <c r="F353" i="16"/>
  <c r="F353" i="20" s="1"/>
  <c r="G353" i="16"/>
  <c r="H353" i="16"/>
  <c r="H353" i="20" s="1"/>
  <c r="I353" i="16"/>
  <c r="I353" i="20" s="1"/>
  <c r="J353" i="16"/>
  <c r="J353" i="20" s="1"/>
  <c r="K353" i="16"/>
  <c r="L353" i="16"/>
  <c r="L353" i="20" s="1"/>
  <c r="M353" i="16"/>
  <c r="M353" i="20" s="1"/>
  <c r="N353" i="16"/>
  <c r="N353" i="20" s="1"/>
  <c r="C354" i="16"/>
  <c r="D354" i="16"/>
  <c r="D354" i="20" s="1"/>
  <c r="E354" i="16"/>
  <c r="E354" i="20" s="1"/>
  <c r="F354" i="16"/>
  <c r="F354" i="20" s="1"/>
  <c r="G354" i="16"/>
  <c r="H354" i="16"/>
  <c r="H354" i="20" s="1"/>
  <c r="I354" i="16"/>
  <c r="I354" i="20" s="1"/>
  <c r="J354" i="16"/>
  <c r="J354" i="20" s="1"/>
  <c r="K354" i="16"/>
  <c r="L354" i="16"/>
  <c r="L354" i="20" s="1"/>
  <c r="M354" i="16"/>
  <c r="M354" i="20" s="1"/>
  <c r="N354" i="16"/>
  <c r="N354" i="20" s="1"/>
  <c r="C355" i="16"/>
  <c r="D355" i="16"/>
  <c r="D355" i="20" s="1"/>
  <c r="E355" i="16"/>
  <c r="E355" i="20" s="1"/>
  <c r="F355" i="16"/>
  <c r="F355" i="20" s="1"/>
  <c r="G355" i="16"/>
  <c r="H355" i="16"/>
  <c r="H355" i="20" s="1"/>
  <c r="I355" i="16"/>
  <c r="I355" i="20" s="1"/>
  <c r="J355" i="16"/>
  <c r="J355" i="20" s="1"/>
  <c r="K355" i="16"/>
  <c r="L355" i="16"/>
  <c r="L355" i="20" s="1"/>
  <c r="M355" i="16"/>
  <c r="M355" i="20" s="1"/>
  <c r="N355" i="16"/>
  <c r="N355" i="20" s="1"/>
  <c r="C356" i="16"/>
  <c r="D356" i="16"/>
  <c r="D356" i="20" s="1"/>
  <c r="E356" i="16"/>
  <c r="E356" i="20" s="1"/>
  <c r="F356" i="16"/>
  <c r="F356" i="20" s="1"/>
  <c r="G356" i="16"/>
  <c r="H356" i="16"/>
  <c r="H356" i="20" s="1"/>
  <c r="I356" i="16"/>
  <c r="I356" i="20" s="1"/>
  <c r="J356" i="16"/>
  <c r="J356" i="20" s="1"/>
  <c r="K356" i="16"/>
  <c r="L356" i="16"/>
  <c r="L356" i="20" s="1"/>
  <c r="M356" i="16"/>
  <c r="M356" i="20" s="1"/>
  <c r="N356" i="16"/>
  <c r="N356" i="20" s="1"/>
  <c r="C357" i="16"/>
  <c r="D357" i="16"/>
  <c r="D357" i="20" s="1"/>
  <c r="E357" i="16"/>
  <c r="E357" i="20" s="1"/>
  <c r="F357" i="16"/>
  <c r="F357" i="20" s="1"/>
  <c r="G357" i="16"/>
  <c r="H357" i="16"/>
  <c r="H357" i="20" s="1"/>
  <c r="I357" i="16"/>
  <c r="I357" i="20" s="1"/>
  <c r="J357" i="16"/>
  <c r="J357" i="20" s="1"/>
  <c r="K357" i="16"/>
  <c r="L357" i="16"/>
  <c r="L357" i="20" s="1"/>
  <c r="M357" i="16"/>
  <c r="M357" i="20" s="1"/>
  <c r="N357" i="16"/>
  <c r="N357" i="20" s="1"/>
  <c r="C358" i="16"/>
  <c r="D358" i="16"/>
  <c r="D358" i="20" s="1"/>
  <c r="E358" i="16"/>
  <c r="E358" i="20" s="1"/>
  <c r="F358" i="16"/>
  <c r="F358" i="20" s="1"/>
  <c r="G358" i="16"/>
  <c r="H358" i="16"/>
  <c r="H358" i="20" s="1"/>
  <c r="I358" i="16"/>
  <c r="I358" i="20" s="1"/>
  <c r="J358" i="16"/>
  <c r="J358" i="20" s="1"/>
  <c r="K358" i="16"/>
  <c r="L358" i="16"/>
  <c r="L358" i="20" s="1"/>
  <c r="M358" i="16"/>
  <c r="M358" i="20" s="1"/>
  <c r="N358" i="16"/>
  <c r="N358" i="20" s="1"/>
  <c r="C359" i="16"/>
  <c r="D359" i="16"/>
  <c r="D359" i="20" s="1"/>
  <c r="E359" i="16"/>
  <c r="E359" i="20" s="1"/>
  <c r="F359" i="16"/>
  <c r="F359" i="20" s="1"/>
  <c r="G359" i="16"/>
  <c r="H359" i="16"/>
  <c r="H359" i="20" s="1"/>
  <c r="I359" i="16"/>
  <c r="I359" i="20" s="1"/>
  <c r="J359" i="16"/>
  <c r="J359" i="20" s="1"/>
  <c r="K359" i="16"/>
  <c r="L359" i="16"/>
  <c r="L359" i="20" s="1"/>
  <c r="M359" i="16"/>
  <c r="M359" i="20" s="1"/>
  <c r="N359" i="16"/>
  <c r="N359" i="20" s="1"/>
  <c r="C360" i="16"/>
  <c r="D360" i="16"/>
  <c r="D360" i="20" s="1"/>
  <c r="E360" i="16"/>
  <c r="E360" i="20" s="1"/>
  <c r="F360" i="16"/>
  <c r="F360" i="20" s="1"/>
  <c r="G360" i="16"/>
  <c r="H360" i="16"/>
  <c r="H360" i="20" s="1"/>
  <c r="I360" i="16"/>
  <c r="I360" i="20" s="1"/>
  <c r="J360" i="16"/>
  <c r="J360" i="20" s="1"/>
  <c r="K360" i="16"/>
  <c r="L360" i="16"/>
  <c r="L360" i="20" s="1"/>
  <c r="M360" i="16"/>
  <c r="M360" i="20" s="1"/>
  <c r="N360" i="16"/>
  <c r="N360" i="20" s="1"/>
  <c r="C361" i="16"/>
  <c r="D361" i="16"/>
  <c r="D361" i="20" s="1"/>
  <c r="E361" i="16"/>
  <c r="E361" i="20" s="1"/>
  <c r="F361" i="16"/>
  <c r="F361" i="20" s="1"/>
  <c r="G361" i="16"/>
  <c r="H361" i="16"/>
  <c r="H361" i="20" s="1"/>
  <c r="I361" i="16"/>
  <c r="I361" i="20" s="1"/>
  <c r="J361" i="16"/>
  <c r="J361" i="20" s="1"/>
  <c r="K361" i="16"/>
  <c r="L361" i="16"/>
  <c r="L361" i="20" s="1"/>
  <c r="M361" i="16"/>
  <c r="M361" i="20" s="1"/>
  <c r="N361" i="16"/>
  <c r="N361" i="20" s="1"/>
  <c r="C362" i="16"/>
  <c r="D362" i="16"/>
  <c r="D362" i="20" s="1"/>
  <c r="E362" i="16"/>
  <c r="E362" i="20" s="1"/>
  <c r="F362" i="16"/>
  <c r="F362" i="20" s="1"/>
  <c r="G362" i="16"/>
  <c r="H362" i="16"/>
  <c r="H362" i="20" s="1"/>
  <c r="I362" i="16"/>
  <c r="I362" i="20" s="1"/>
  <c r="J362" i="16"/>
  <c r="J362" i="20" s="1"/>
  <c r="K362" i="16"/>
  <c r="L362" i="16"/>
  <c r="L362" i="20" s="1"/>
  <c r="M362" i="16"/>
  <c r="M362" i="20" s="1"/>
  <c r="N362" i="16"/>
  <c r="N362" i="20" s="1"/>
  <c r="C363" i="16"/>
  <c r="D363" i="16"/>
  <c r="D363" i="20" s="1"/>
  <c r="E363" i="16"/>
  <c r="E363" i="20" s="1"/>
  <c r="F363" i="16"/>
  <c r="F363" i="20" s="1"/>
  <c r="G363" i="16"/>
  <c r="H363" i="16"/>
  <c r="H363" i="20" s="1"/>
  <c r="I363" i="16"/>
  <c r="I363" i="20" s="1"/>
  <c r="J363" i="16"/>
  <c r="J363" i="20" s="1"/>
  <c r="K363" i="16"/>
  <c r="L363" i="16"/>
  <c r="L363" i="20" s="1"/>
  <c r="M363" i="16"/>
  <c r="M363" i="20" s="1"/>
  <c r="N363" i="16"/>
  <c r="N363" i="20" s="1"/>
  <c r="C364" i="16"/>
  <c r="D364" i="16"/>
  <c r="D364" i="20" s="1"/>
  <c r="E364" i="16"/>
  <c r="E364" i="20" s="1"/>
  <c r="F364" i="16"/>
  <c r="F364" i="20" s="1"/>
  <c r="G364" i="16"/>
  <c r="H364" i="16"/>
  <c r="H364" i="20" s="1"/>
  <c r="I364" i="16"/>
  <c r="I364" i="20" s="1"/>
  <c r="J364" i="16"/>
  <c r="J364" i="20" s="1"/>
  <c r="K364" i="16"/>
  <c r="L364" i="16"/>
  <c r="L364" i="20" s="1"/>
  <c r="M364" i="16"/>
  <c r="M364" i="20" s="1"/>
  <c r="N364" i="16"/>
  <c r="N364" i="20" s="1"/>
  <c r="C365" i="16"/>
  <c r="D365" i="16"/>
  <c r="D365" i="20" s="1"/>
  <c r="E365" i="16"/>
  <c r="E365" i="20" s="1"/>
  <c r="F365" i="16"/>
  <c r="F365" i="20" s="1"/>
  <c r="G365" i="16"/>
  <c r="H365" i="16"/>
  <c r="H365" i="20" s="1"/>
  <c r="I365" i="16"/>
  <c r="I365" i="20" s="1"/>
  <c r="J365" i="16"/>
  <c r="J365" i="20" s="1"/>
  <c r="K365" i="16"/>
  <c r="L365" i="16"/>
  <c r="L365" i="20" s="1"/>
  <c r="M365" i="16"/>
  <c r="M365" i="20" s="1"/>
  <c r="N365" i="16"/>
  <c r="N365" i="20" s="1"/>
  <c r="C366" i="16"/>
  <c r="D366" i="16"/>
  <c r="D366" i="20" s="1"/>
  <c r="E366" i="16"/>
  <c r="E366" i="20" s="1"/>
  <c r="F366" i="16"/>
  <c r="F366" i="20" s="1"/>
  <c r="G366" i="16"/>
  <c r="H366" i="16"/>
  <c r="H366" i="20" s="1"/>
  <c r="I366" i="16"/>
  <c r="I366" i="20" s="1"/>
  <c r="J366" i="16"/>
  <c r="J366" i="20" s="1"/>
  <c r="K366" i="16"/>
  <c r="L366" i="16"/>
  <c r="L366" i="20" s="1"/>
  <c r="M366" i="16"/>
  <c r="M366" i="20" s="1"/>
  <c r="N366" i="16"/>
  <c r="N366" i="20" s="1"/>
  <c r="C367" i="16"/>
  <c r="D367" i="16"/>
  <c r="D367" i="20" s="1"/>
  <c r="E367" i="16"/>
  <c r="E367" i="20" s="1"/>
  <c r="F367" i="16"/>
  <c r="F367" i="20" s="1"/>
  <c r="G367" i="16"/>
  <c r="H367" i="16"/>
  <c r="H367" i="20" s="1"/>
  <c r="I367" i="16"/>
  <c r="I367" i="20" s="1"/>
  <c r="J367" i="16"/>
  <c r="J367" i="20" s="1"/>
  <c r="K367" i="16"/>
  <c r="L367" i="16"/>
  <c r="L367" i="20" s="1"/>
  <c r="M367" i="16"/>
  <c r="M367" i="20" s="1"/>
  <c r="N367" i="16"/>
  <c r="N367" i="20" s="1"/>
  <c r="C368" i="16"/>
  <c r="D368" i="16"/>
  <c r="D368" i="20" s="1"/>
  <c r="E368" i="16"/>
  <c r="E368" i="20" s="1"/>
  <c r="F368" i="16"/>
  <c r="F368" i="20" s="1"/>
  <c r="G368" i="16"/>
  <c r="H368" i="16"/>
  <c r="H368" i="20" s="1"/>
  <c r="I368" i="16"/>
  <c r="I368" i="20" s="1"/>
  <c r="J368" i="16"/>
  <c r="J368" i="20" s="1"/>
  <c r="K368" i="16"/>
  <c r="L368" i="16"/>
  <c r="L368" i="20" s="1"/>
  <c r="M368" i="16"/>
  <c r="M368" i="20" s="1"/>
  <c r="N368" i="16"/>
  <c r="N368" i="20" s="1"/>
  <c r="C369" i="16"/>
  <c r="D369" i="16"/>
  <c r="D369" i="20" s="1"/>
  <c r="E369" i="16"/>
  <c r="E369" i="20" s="1"/>
  <c r="F369" i="16"/>
  <c r="F369" i="20" s="1"/>
  <c r="G369" i="16"/>
  <c r="H369" i="16"/>
  <c r="H369" i="20" s="1"/>
  <c r="I369" i="16"/>
  <c r="I369" i="20" s="1"/>
  <c r="J369" i="16"/>
  <c r="J369" i="20" s="1"/>
  <c r="K369" i="16"/>
  <c r="L369" i="16"/>
  <c r="L369" i="20" s="1"/>
  <c r="M369" i="16"/>
  <c r="M369" i="20" s="1"/>
  <c r="N369" i="16"/>
  <c r="N369" i="20" s="1"/>
  <c r="C370" i="16"/>
  <c r="D370" i="16"/>
  <c r="D370" i="20" s="1"/>
  <c r="E370" i="16"/>
  <c r="E370" i="20" s="1"/>
  <c r="F370" i="16"/>
  <c r="F370" i="20" s="1"/>
  <c r="G370" i="16"/>
  <c r="H370" i="16"/>
  <c r="H370" i="20" s="1"/>
  <c r="I370" i="16"/>
  <c r="I370" i="20" s="1"/>
  <c r="J370" i="16"/>
  <c r="J370" i="20" s="1"/>
  <c r="K370" i="16"/>
  <c r="L370" i="16"/>
  <c r="L370" i="20" s="1"/>
  <c r="M370" i="16"/>
  <c r="M370" i="20" s="1"/>
  <c r="N370" i="16"/>
  <c r="N370" i="20" s="1"/>
  <c r="C371" i="16"/>
  <c r="D371" i="16"/>
  <c r="D371" i="20" s="1"/>
  <c r="E371" i="16"/>
  <c r="E371" i="20" s="1"/>
  <c r="F371" i="16"/>
  <c r="F371" i="20" s="1"/>
  <c r="G371" i="16"/>
  <c r="H371" i="16"/>
  <c r="H371" i="20" s="1"/>
  <c r="I371" i="16"/>
  <c r="I371" i="20" s="1"/>
  <c r="J371" i="16"/>
  <c r="J371" i="20" s="1"/>
  <c r="K371" i="16"/>
  <c r="L371" i="16"/>
  <c r="L371" i="20" s="1"/>
  <c r="M371" i="16"/>
  <c r="M371" i="20" s="1"/>
  <c r="N371" i="16"/>
  <c r="N371" i="20" s="1"/>
  <c r="C372" i="16"/>
  <c r="D372" i="16"/>
  <c r="D372" i="20" s="1"/>
  <c r="E372" i="16"/>
  <c r="E372" i="20" s="1"/>
  <c r="F372" i="16"/>
  <c r="F372" i="20" s="1"/>
  <c r="G372" i="16"/>
  <c r="H372" i="16"/>
  <c r="H372" i="20" s="1"/>
  <c r="I372" i="16"/>
  <c r="I372" i="20" s="1"/>
  <c r="J372" i="16"/>
  <c r="J372" i="20" s="1"/>
  <c r="K372" i="16"/>
  <c r="L372" i="16"/>
  <c r="L372" i="20" s="1"/>
  <c r="M372" i="16"/>
  <c r="M372" i="20" s="1"/>
  <c r="N372" i="16"/>
  <c r="N372" i="20" s="1"/>
  <c r="C373" i="16"/>
  <c r="D373" i="16"/>
  <c r="E373" i="16"/>
  <c r="F373" i="16"/>
  <c r="G373" i="16"/>
  <c r="H373" i="16"/>
  <c r="H375" i="16" s="1"/>
  <c r="I373" i="16"/>
  <c r="J373" i="16"/>
  <c r="K373" i="16"/>
  <c r="L373" i="16"/>
  <c r="M373" i="16"/>
  <c r="N373" i="16"/>
  <c r="C375" i="16"/>
  <c r="D375" i="16"/>
  <c r="E375" i="16"/>
  <c r="F375" i="16"/>
  <c r="G375" i="16"/>
  <c r="I375" i="16"/>
  <c r="J375" i="16"/>
  <c r="K375" i="16"/>
  <c r="L375" i="16"/>
  <c r="M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D407" i="16"/>
  <c r="H407" i="16"/>
  <c r="L407" i="16"/>
  <c r="D408" i="16"/>
  <c r="H408" i="16"/>
  <c r="L408" i="16"/>
  <c r="D409" i="16"/>
  <c r="H409" i="16"/>
  <c r="L409" i="16"/>
  <c r="D410" i="16"/>
  <c r="H410" i="16"/>
  <c r="L410" i="16"/>
  <c r="D411" i="16"/>
  <c r="H411" i="16"/>
  <c r="L411" i="16"/>
  <c r="D412" i="16"/>
  <c r="H412" i="16"/>
  <c r="L412" i="16"/>
  <c r="D413" i="16"/>
  <c r="H413" i="16"/>
  <c r="L413" i="16"/>
  <c r="D414" i="16"/>
  <c r="H414" i="16"/>
  <c r="L414" i="16"/>
  <c r="D415" i="16"/>
  <c r="H415" i="16"/>
  <c r="L415" i="16"/>
  <c r="D416" i="16"/>
  <c r="H416" i="16"/>
  <c r="L416" i="16"/>
  <c r="D417" i="16"/>
  <c r="H417" i="16"/>
  <c r="L417" i="16"/>
  <c r="D418" i="16"/>
  <c r="H418" i="16"/>
  <c r="L418" i="16"/>
  <c r="D419" i="16"/>
  <c r="H419" i="16"/>
  <c r="L419" i="16"/>
  <c r="D420" i="16"/>
  <c r="H420" i="16"/>
  <c r="L420" i="16"/>
  <c r="D421" i="16"/>
  <c r="H421" i="16"/>
  <c r="L421" i="16"/>
  <c r="D422" i="16"/>
  <c r="H422" i="16"/>
  <c r="L422" i="16"/>
  <c r="D423" i="16"/>
  <c r="H423" i="16"/>
  <c r="L423" i="16"/>
  <c r="D424" i="16"/>
  <c r="H424" i="16"/>
  <c r="L424" i="16"/>
  <c r="D425" i="16"/>
  <c r="H425" i="16"/>
  <c r="L425" i="16"/>
  <c r="D426" i="16"/>
  <c r="H426" i="16"/>
  <c r="L426" i="16"/>
  <c r="D427" i="16"/>
  <c r="H427" i="16"/>
  <c r="L427" i="16"/>
  <c r="D428" i="16"/>
  <c r="H428" i="16"/>
  <c r="L428" i="16"/>
  <c r="D429" i="16"/>
  <c r="H429" i="16"/>
  <c r="L429" i="16"/>
  <c r="D430" i="16"/>
  <c r="H430" i="16"/>
  <c r="L430" i="16"/>
  <c r="D431" i="16"/>
  <c r="H431" i="16"/>
  <c r="L431" i="16"/>
  <c r="L433" i="16" s="1"/>
  <c r="D433" i="16"/>
  <c r="H433" i="16"/>
  <c r="F436" i="16"/>
  <c r="F437" i="16"/>
  <c r="D431" i="18" l="1"/>
  <c r="D433" i="18" s="1"/>
  <c r="I431" i="18"/>
  <c r="I433" i="18" s="1"/>
  <c r="C190" i="31"/>
  <c r="G190" i="31"/>
  <c r="K190" i="31"/>
  <c r="C192" i="31"/>
  <c r="G192" i="31"/>
  <c r="K192" i="31"/>
  <c r="C194" i="31"/>
  <c r="G194" i="31"/>
  <c r="K194" i="31"/>
  <c r="C196" i="31"/>
  <c r="J190" i="31"/>
  <c r="D190" i="31"/>
  <c r="H190" i="31"/>
  <c r="L190" i="31"/>
  <c r="D192" i="31"/>
  <c r="H192" i="31"/>
  <c r="L192" i="31"/>
  <c r="D194" i="31"/>
  <c r="H194" i="31"/>
  <c r="L194" i="31"/>
  <c r="B199" i="31"/>
  <c r="F190" i="31"/>
  <c r="J192" i="31"/>
  <c r="J194" i="31"/>
  <c r="E190" i="31"/>
  <c r="I190" i="31"/>
  <c r="M190" i="31"/>
  <c r="E192" i="31"/>
  <c r="I192" i="31"/>
  <c r="M192" i="31"/>
  <c r="E194" i="31"/>
  <c r="I194" i="31"/>
  <c r="M194" i="31"/>
  <c r="N190" i="31"/>
  <c r="F192" i="31"/>
  <c r="N192" i="31"/>
  <c r="F194" i="31"/>
  <c r="N194" i="31"/>
  <c r="K431" i="18"/>
  <c r="K433" i="18" s="1"/>
  <c r="G431" i="18"/>
  <c r="G433" i="18" s="1"/>
  <c r="C431" i="18"/>
  <c r="C433" i="18" s="1"/>
  <c r="N434" i="18"/>
  <c r="C432" i="18" s="1"/>
  <c r="D390" i="31"/>
  <c r="D396" i="31"/>
  <c r="C390" i="31"/>
  <c r="K392" i="31"/>
  <c r="K394" i="31"/>
  <c r="G390" i="31"/>
  <c r="G392" i="31"/>
  <c r="C394" i="31"/>
  <c r="K390" i="31"/>
  <c r="C392" i="31"/>
  <c r="G394" i="31"/>
  <c r="B399" i="31"/>
  <c r="C323" i="31"/>
  <c r="D129" i="31"/>
  <c r="K123" i="31"/>
  <c r="C125" i="31"/>
  <c r="G127" i="31"/>
  <c r="C431" i="16"/>
  <c r="C433" i="16" s="1"/>
  <c r="H431" i="18"/>
  <c r="H433" i="18" s="1"/>
  <c r="M431" i="18"/>
  <c r="M433" i="18" s="1"/>
  <c r="E431" i="18"/>
  <c r="E433" i="18" s="1"/>
  <c r="E329" i="31"/>
  <c r="L323" i="31"/>
  <c r="H325" i="31"/>
  <c r="L327" i="31"/>
  <c r="D323" i="31"/>
  <c r="L325" i="31"/>
  <c r="D327" i="31"/>
  <c r="H323" i="31"/>
  <c r="D325" i="31"/>
  <c r="H327" i="31"/>
  <c r="C458" i="31"/>
  <c r="G458" i="31"/>
  <c r="K458" i="31"/>
  <c r="C460" i="31"/>
  <c r="G460" i="31"/>
  <c r="K460" i="31"/>
  <c r="C462" i="31"/>
  <c r="G462" i="31"/>
  <c r="K462" i="31"/>
  <c r="C464" i="31"/>
  <c r="N458" i="31"/>
  <c r="F460" i="31"/>
  <c r="F462" i="31"/>
  <c r="D458" i="31"/>
  <c r="H458" i="31"/>
  <c r="L458" i="31"/>
  <c r="D460" i="31"/>
  <c r="H460" i="31"/>
  <c r="L460" i="31"/>
  <c r="D462" i="31"/>
  <c r="H462" i="31"/>
  <c r="L462" i="31"/>
  <c r="B467" i="31"/>
  <c r="M458" i="31"/>
  <c r="E460" i="31"/>
  <c r="M460" i="31"/>
  <c r="I462" i="31"/>
  <c r="J458" i="31"/>
  <c r="J460" i="31"/>
  <c r="J462" i="31"/>
  <c r="E458" i="31"/>
  <c r="I458" i="31"/>
  <c r="I460" i="31"/>
  <c r="E462" i="31"/>
  <c r="M462" i="31"/>
  <c r="F458" i="31"/>
  <c r="N460" i="31"/>
  <c r="N462" i="31"/>
  <c r="E323" i="31"/>
  <c r="E61" i="31"/>
  <c r="D55" i="31"/>
  <c r="D57" i="31"/>
  <c r="L59" i="31"/>
  <c r="L55" i="31"/>
  <c r="L57" i="31"/>
  <c r="D59" i="31"/>
  <c r="H55" i="31"/>
  <c r="H57" i="31"/>
  <c r="H59" i="31"/>
  <c r="G22" i="1"/>
  <c r="O22" i="1"/>
  <c r="E22" i="1"/>
  <c r="I22" i="1"/>
  <c r="M22" i="1"/>
  <c r="Q22" i="1"/>
  <c r="U22" i="1"/>
  <c r="Y22" i="1"/>
  <c r="C22" i="1"/>
  <c r="K22" i="1"/>
  <c r="W22" i="1"/>
  <c r="S22" i="1"/>
  <c r="L431" i="18"/>
  <c r="L433" i="18" s="1"/>
  <c r="D397" i="31"/>
  <c r="G391" i="31"/>
  <c r="C393" i="31"/>
  <c r="C395" i="31"/>
  <c r="D128" i="31"/>
  <c r="K122" i="31"/>
  <c r="K124" i="31"/>
  <c r="K126" i="31"/>
  <c r="C131" i="31"/>
  <c r="C122" i="31"/>
  <c r="C124" i="31"/>
  <c r="C126" i="31"/>
  <c r="G122" i="31"/>
  <c r="G124" i="31"/>
  <c r="G126" i="31"/>
  <c r="C55" i="31"/>
  <c r="AB23" i="1"/>
  <c r="AB21" i="1"/>
  <c r="I414" i="20"/>
  <c r="I410" i="20"/>
  <c r="G429" i="16"/>
  <c r="G428" i="16"/>
  <c r="G427" i="16"/>
  <c r="G426" i="16"/>
  <c r="G425" i="16"/>
  <c r="G424" i="16"/>
  <c r="K423" i="16"/>
  <c r="K422" i="16"/>
  <c r="G421" i="16"/>
  <c r="G420" i="16"/>
  <c r="G419" i="16"/>
  <c r="G418" i="16"/>
  <c r="K417" i="16"/>
  <c r="K416" i="16"/>
  <c r="K415" i="16"/>
  <c r="K414" i="16"/>
  <c r="K412" i="16"/>
  <c r="K411" i="16"/>
  <c r="K410" i="16"/>
  <c r="K409" i="16"/>
  <c r="D426" i="20"/>
  <c r="J116" i="18"/>
  <c r="J174" i="18" s="1"/>
  <c r="J231" i="18" s="1"/>
  <c r="J289" i="18" s="1"/>
  <c r="J347" i="18" s="1"/>
  <c r="J405" i="18" s="1"/>
  <c r="N395" i="31"/>
  <c r="J394" i="31"/>
  <c r="F393" i="31"/>
  <c r="J392" i="31"/>
  <c r="C337" i="31"/>
  <c r="B332" i="31"/>
  <c r="K327" i="31"/>
  <c r="G327" i="31"/>
  <c r="C327" i="31"/>
  <c r="K325" i="31"/>
  <c r="G325" i="31"/>
  <c r="C325" i="31"/>
  <c r="K323" i="31"/>
  <c r="G323" i="31"/>
  <c r="C322" i="31"/>
  <c r="Q319" i="31"/>
  <c r="Q251" i="31"/>
  <c r="L204" i="31"/>
  <c r="H204" i="31"/>
  <c r="D204" i="31"/>
  <c r="J127" i="31"/>
  <c r="N126" i="31"/>
  <c r="J126" i="31"/>
  <c r="F126" i="31"/>
  <c r="N124" i="31"/>
  <c r="J124" i="31"/>
  <c r="F124" i="31"/>
  <c r="J123" i="31"/>
  <c r="N122" i="31"/>
  <c r="J122" i="31"/>
  <c r="F122" i="31"/>
  <c r="F121" i="31"/>
  <c r="F129" i="31" s="1"/>
  <c r="C69" i="31"/>
  <c r="B64" i="31"/>
  <c r="K59" i="31"/>
  <c r="G59" i="31"/>
  <c r="C59" i="31"/>
  <c r="K57" i="31"/>
  <c r="G57" i="31"/>
  <c r="C57" i="31"/>
  <c r="K55" i="31"/>
  <c r="G55" i="31"/>
  <c r="C54" i="31"/>
  <c r="Q51" i="31"/>
  <c r="Z23" i="1"/>
  <c r="V22" i="1"/>
  <c r="R22" i="1"/>
  <c r="N22" i="1"/>
  <c r="J22" i="1"/>
  <c r="F22" i="1"/>
  <c r="B22" i="1"/>
  <c r="E425" i="20"/>
  <c r="K430" i="16"/>
  <c r="K429" i="16"/>
  <c r="K428" i="16"/>
  <c r="K427" i="16"/>
  <c r="G422" i="16"/>
  <c r="K421" i="16"/>
  <c r="K420" i="16"/>
  <c r="K419" i="16"/>
  <c r="G416" i="16"/>
  <c r="G415" i="16"/>
  <c r="G414" i="16"/>
  <c r="G413" i="16"/>
  <c r="G410" i="16"/>
  <c r="G409" i="16"/>
  <c r="G408" i="16"/>
  <c r="K407" i="16"/>
  <c r="H426" i="20"/>
  <c r="H423" i="20"/>
  <c r="L420" i="20"/>
  <c r="D418" i="20"/>
  <c r="H415" i="20"/>
  <c r="L412" i="20"/>
  <c r="D410" i="20"/>
  <c r="N318" i="16"/>
  <c r="C316" i="16" s="1"/>
  <c r="N90" i="16"/>
  <c r="C88" i="16" s="1"/>
  <c r="N116" i="18"/>
  <c r="N174" i="18" s="1"/>
  <c r="N231" i="18" s="1"/>
  <c r="N289" i="18" s="1"/>
  <c r="N347" i="18" s="1"/>
  <c r="N405" i="18" s="1"/>
  <c r="F116" i="18"/>
  <c r="F174" i="18" s="1"/>
  <c r="F231" i="18" s="1"/>
  <c r="F289" i="18" s="1"/>
  <c r="F347" i="18" s="1"/>
  <c r="F405" i="18" s="1"/>
  <c r="J395" i="31"/>
  <c r="N394" i="31"/>
  <c r="F394" i="31"/>
  <c r="N392" i="31"/>
  <c r="F392" i="31"/>
  <c r="J391" i="31"/>
  <c r="N390" i="31"/>
  <c r="J390" i="31"/>
  <c r="F390" i="31"/>
  <c r="F389" i="31"/>
  <c r="F397" i="31" s="1"/>
  <c r="N430" i="16"/>
  <c r="J430" i="16"/>
  <c r="F430" i="16"/>
  <c r="N429" i="16"/>
  <c r="J429" i="16"/>
  <c r="F429" i="16"/>
  <c r="N428" i="16"/>
  <c r="J428" i="16"/>
  <c r="F428" i="16"/>
  <c r="N427" i="16"/>
  <c r="J427" i="16"/>
  <c r="F427" i="16"/>
  <c r="N426" i="16"/>
  <c r="J426" i="16"/>
  <c r="F426" i="16"/>
  <c r="N425" i="16"/>
  <c r="J425" i="16"/>
  <c r="F425" i="16"/>
  <c r="N424" i="16"/>
  <c r="J424" i="16"/>
  <c r="F424" i="16"/>
  <c r="N423" i="16"/>
  <c r="J423" i="16"/>
  <c r="F423" i="16"/>
  <c r="N422" i="16"/>
  <c r="J422" i="16"/>
  <c r="F422" i="16"/>
  <c r="N421" i="16"/>
  <c r="J421" i="16"/>
  <c r="F421" i="16"/>
  <c r="N420" i="16"/>
  <c r="J420" i="16"/>
  <c r="F420" i="16"/>
  <c r="N419" i="16"/>
  <c r="J419" i="16"/>
  <c r="F419" i="16"/>
  <c r="N418" i="16"/>
  <c r="J418" i="16"/>
  <c r="F418" i="16"/>
  <c r="N417" i="16"/>
  <c r="J417" i="16"/>
  <c r="F417" i="16"/>
  <c r="N416" i="16"/>
  <c r="J416" i="16"/>
  <c r="F416" i="16"/>
  <c r="N415" i="16"/>
  <c r="J415" i="16"/>
  <c r="F415" i="16"/>
  <c r="N414" i="16"/>
  <c r="J414" i="16"/>
  <c r="F414" i="16"/>
  <c r="N413" i="16"/>
  <c r="J413" i="16"/>
  <c r="F413" i="16"/>
  <c r="N412" i="16"/>
  <c r="J412" i="16"/>
  <c r="F412" i="16"/>
  <c r="N411" i="16"/>
  <c r="J411" i="16"/>
  <c r="F411" i="16"/>
  <c r="N410" i="16"/>
  <c r="J410" i="16"/>
  <c r="F410" i="16"/>
  <c r="N409" i="16"/>
  <c r="J409" i="16"/>
  <c r="F409" i="16"/>
  <c r="N408" i="16"/>
  <c r="J408" i="16"/>
  <c r="F408" i="16"/>
  <c r="N407" i="16"/>
  <c r="J407" i="16"/>
  <c r="F407" i="16"/>
  <c r="N376" i="16"/>
  <c r="C374" i="16" s="1"/>
  <c r="K372" i="20"/>
  <c r="G372" i="20"/>
  <c r="K371" i="20"/>
  <c r="G371" i="20"/>
  <c r="G429" i="20" s="1"/>
  <c r="K370" i="20"/>
  <c r="G370" i="20"/>
  <c r="K369" i="20"/>
  <c r="G369" i="20"/>
  <c r="G427" i="20" s="1"/>
  <c r="K368" i="20"/>
  <c r="G368" i="20"/>
  <c r="K367" i="20"/>
  <c r="G367" i="20"/>
  <c r="G425" i="20" s="1"/>
  <c r="K366" i="20"/>
  <c r="G366" i="20"/>
  <c r="K365" i="20"/>
  <c r="G365" i="20"/>
  <c r="G423" i="20" s="1"/>
  <c r="K364" i="20"/>
  <c r="G364" i="20"/>
  <c r="K363" i="20"/>
  <c r="G363" i="20"/>
  <c r="G421" i="20" s="1"/>
  <c r="K362" i="20"/>
  <c r="G362" i="20"/>
  <c r="K361" i="20"/>
  <c r="G361" i="20"/>
  <c r="G419" i="20" s="1"/>
  <c r="K360" i="20"/>
  <c r="G360" i="20"/>
  <c r="K359" i="20"/>
  <c r="G359" i="20"/>
  <c r="G417" i="20" s="1"/>
  <c r="K358" i="20"/>
  <c r="G358" i="20"/>
  <c r="K357" i="20"/>
  <c r="G357" i="20"/>
  <c r="G415" i="20" s="1"/>
  <c r="K356" i="20"/>
  <c r="G356" i="20"/>
  <c r="K355" i="20"/>
  <c r="G355" i="20"/>
  <c r="G413" i="20" s="1"/>
  <c r="K354" i="20"/>
  <c r="G354" i="20"/>
  <c r="K353" i="20"/>
  <c r="G353" i="20"/>
  <c r="G411" i="20" s="1"/>
  <c r="K352" i="20"/>
  <c r="G352" i="20"/>
  <c r="K351" i="20"/>
  <c r="G351" i="20"/>
  <c r="G409" i="20" s="1"/>
  <c r="K350" i="20"/>
  <c r="G350" i="20"/>
  <c r="K349" i="20"/>
  <c r="G349" i="20"/>
  <c r="G373" i="20" s="1"/>
  <c r="N314" i="20"/>
  <c r="J314" i="20"/>
  <c r="F314" i="20"/>
  <c r="N313" i="20"/>
  <c r="N429" i="20" s="1"/>
  <c r="J313" i="20"/>
  <c r="F313" i="20"/>
  <c r="N312" i="20"/>
  <c r="J312" i="20"/>
  <c r="J428" i="20" s="1"/>
  <c r="F312" i="20"/>
  <c r="N311" i="20"/>
  <c r="J311" i="20"/>
  <c r="F311" i="20"/>
  <c r="F427" i="20" s="1"/>
  <c r="N310" i="20"/>
  <c r="J310" i="20"/>
  <c r="F310" i="20"/>
  <c r="N309" i="20"/>
  <c r="N425" i="20" s="1"/>
  <c r="J309" i="20"/>
  <c r="F309" i="20"/>
  <c r="N308" i="20"/>
  <c r="J308" i="20"/>
  <c r="J424" i="20" s="1"/>
  <c r="F308" i="20"/>
  <c r="N307" i="20"/>
  <c r="J307" i="20"/>
  <c r="F307" i="20"/>
  <c r="F423" i="20" s="1"/>
  <c r="N306" i="20"/>
  <c r="J306" i="20"/>
  <c r="F306" i="20"/>
  <c r="N305" i="20"/>
  <c r="N421" i="20" s="1"/>
  <c r="J305" i="20"/>
  <c r="F305" i="20"/>
  <c r="N304" i="20"/>
  <c r="J304" i="20"/>
  <c r="J420" i="20" s="1"/>
  <c r="F304" i="20"/>
  <c r="N303" i="20"/>
  <c r="J303" i="20"/>
  <c r="F303" i="20"/>
  <c r="F419" i="20" s="1"/>
  <c r="N302" i="20"/>
  <c r="J302" i="20"/>
  <c r="F302" i="20"/>
  <c r="N301" i="20"/>
  <c r="N417" i="20" s="1"/>
  <c r="J301" i="20"/>
  <c r="F301" i="20"/>
  <c r="N300" i="20"/>
  <c r="J300" i="20"/>
  <c r="J416" i="20" s="1"/>
  <c r="F300" i="20"/>
  <c r="N299" i="20"/>
  <c r="J299" i="20"/>
  <c r="F299" i="20"/>
  <c r="F415" i="20" s="1"/>
  <c r="N298" i="20"/>
  <c r="J298" i="20"/>
  <c r="F298" i="20"/>
  <c r="N297" i="20"/>
  <c r="N413" i="20" s="1"/>
  <c r="J297" i="20"/>
  <c r="F297" i="20"/>
  <c r="N296" i="20"/>
  <c r="J296" i="20"/>
  <c r="J412" i="20" s="1"/>
  <c r="F296" i="20"/>
  <c r="N295" i="20"/>
  <c r="J295" i="20"/>
  <c r="F295" i="20"/>
  <c r="F411" i="20" s="1"/>
  <c r="N294" i="20"/>
  <c r="J294" i="20"/>
  <c r="F294" i="20"/>
  <c r="N293" i="20"/>
  <c r="N315" i="20" s="1"/>
  <c r="J293" i="20"/>
  <c r="F293" i="20"/>
  <c r="N292" i="20"/>
  <c r="J292" i="20"/>
  <c r="J315" i="20" s="1"/>
  <c r="F292" i="20"/>
  <c r="N291" i="20"/>
  <c r="J291" i="20"/>
  <c r="F291" i="20"/>
  <c r="F407" i="20" s="1"/>
  <c r="M256" i="20"/>
  <c r="M430" i="20" s="1"/>
  <c r="I256" i="20"/>
  <c r="I430" i="20" s="1"/>
  <c r="E256" i="20"/>
  <c r="E430" i="20" s="1"/>
  <c r="M255" i="20"/>
  <c r="M429" i="20" s="1"/>
  <c r="I255" i="20"/>
  <c r="I429" i="20" s="1"/>
  <c r="E255" i="20"/>
  <c r="E429" i="20" s="1"/>
  <c r="M254" i="20"/>
  <c r="I254" i="20"/>
  <c r="I428" i="20" s="1"/>
  <c r="E254" i="20"/>
  <c r="E428" i="20" s="1"/>
  <c r="M253" i="20"/>
  <c r="I253" i="20"/>
  <c r="I427" i="20" s="1"/>
  <c r="E253" i="20"/>
  <c r="E427" i="20" s="1"/>
  <c r="M252" i="20"/>
  <c r="I252" i="20"/>
  <c r="I426" i="20" s="1"/>
  <c r="E252" i="20"/>
  <c r="M251" i="20"/>
  <c r="M425" i="20" s="1"/>
  <c r="I251" i="20"/>
  <c r="I425" i="20" s="1"/>
  <c r="E251" i="20"/>
  <c r="M250" i="20"/>
  <c r="I250" i="20"/>
  <c r="I424" i="20" s="1"/>
  <c r="E250" i="20"/>
  <c r="E424" i="20" s="1"/>
  <c r="M249" i="20"/>
  <c r="I249" i="20"/>
  <c r="I423" i="20" s="1"/>
  <c r="E249" i="20"/>
  <c r="E423" i="20" s="1"/>
  <c r="M248" i="20"/>
  <c r="I248" i="20"/>
  <c r="I422" i="20" s="1"/>
  <c r="E248" i="20"/>
  <c r="M247" i="20"/>
  <c r="M421" i="20" s="1"/>
  <c r="I247" i="20"/>
  <c r="E247" i="20"/>
  <c r="E421" i="20" s="1"/>
  <c r="M246" i="20"/>
  <c r="I246" i="20"/>
  <c r="I420" i="20" s="1"/>
  <c r="E246" i="20"/>
  <c r="E420" i="20" s="1"/>
  <c r="M245" i="20"/>
  <c r="I245" i="20"/>
  <c r="I419" i="20" s="1"/>
  <c r="E245" i="20"/>
  <c r="E419" i="20" s="1"/>
  <c r="M244" i="20"/>
  <c r="I244" i="20"/>
  <c r="I418" i="20" s="1"/>
  <c r="E244" i="20"/>
  <c r="M243" i="20"/>
  <c r="M417" i="20" s="1"/>
  <c r="I243" i="20"/>
  <c r="E243" i="20"/>
  <c r="E417" i="20" s="1"/>
  <c r="M242" i="20"/>
  <c r="I242" i="20"/>
  <c r="I416" i="20" s="1"/>
  <c r="E242" i="20"/>
  <c r="E416" i="20" s="1"/>
  <c r="M241" i="20"/>
  <c r="I241" i="20"/>
  <c r="I415" i="20" s="1"/>
  <c r="E241" i="20"/>
  <c r="E415" i="20" s="1"/>
  <c r="M240" i="20"/>
  <c r="M414" i="20" s="1"/>
  <c r="I240" i="20"/>
  <c r="E240" i="20"/>
  <c r="M239" i="20"/>
  <c r="M413" i="20" s="1"/>
  <c r="I239" i="20"/>
  <c r="I413" i="20" s="1"/>
  <c r="E239" i="20"/>
  <c r="M238" i="20"/>
  <c r="M412" i="20" s="1"/>
  <c r="I238" i="20"/>
  <c r="I412" i="20" s="1"/>
  <c r="E238" i="20"/>
  <c r="E412" i="20" s="1"/>
  <c r="M237" i="20"/>
  <c r="I237" i="20"/>
  <c r="I411" i="20" s="1"/>
  <c r="E237" i="20"/>
  <c r="E411" i="20" s="1"/>
  <c r="M236" i="20"/>
  <c r="I236" i="20"/>
  <c r="E236" i="20"/>
  <c r="M235" i="20"/>
  <c r="M409" i="20" s="1"/>
  <c r="I235" i="20"/>
  <c r="E235" i="20"/>
  <c r="E409" i="20" s="1"/>
  <c r="M234" i="20"/>
  <c r="M408" i="20" s="1"/>
  <c r="I234" i="20"/>
  <c r="I257" i="20" s="1"/>
  <c r="E234" i="20"/>
  <c r="E408" i="20" s="1"/>
  <c r="M233" i="20"/>
  <c r="I233" i="20"/>
  <c r="E233" i="20"/>
  <c r="E257" i="20" s="1"/>
  <c r="L199" i="20"/>
  <c r="L430" i="20" s="1"/>
  <c r="H199" i="20"/>
  <c r="H430" i="20" s="1"/>
  <c r="D199" i="20"/>
  <c r="L198" i="20"/>
  <c r="L429" i="20" s="1"/>
  <c r="H198" i="20"/>
  <c r="D198" i="20"/>
  <c r="L197" i="20"/>
  <c r="L428" i="20" s="1"/>
  <c r="H197" i="20"/>
  <c r="H428" i="20" s="1"/>
  <c r="D197" i="20"/>
  <c r="L196" i="20"/>
  <c r="L427" i="20" s="1"/>
  <c r="H196" i="20"/>
  <c r="H427" i="20" s="1"/>
  <c r="D196" i="20"/>
  <c r="D427" i="20" s="1"/>
  <c r="L195" i="20"/>
  <c r="L426" i="20" s="1"/>
  <c r="H195" i="20"/>
  <c r="D195" i="20"/>
  <c r="L194" i="20"/>
  <c r="L425" i="20" s="1"/>
  <c r="H194" i="20"/>
  <c r="H425" i="20" s="1"/>
  <c r="D194" i="20"/>
  <c r="D425" i="20" s="1"/>
  <c r="L193" i="20"/>
  <c r="L424" i="20" s="1"/>
  <c r="H193" i="20"/>
  <c r="H424" i="20" s="1"/>
  <c r="D193" i="20"/>
  <c r="D424" i="20" s="1"/>
  <c r="L192" i="20"/>
  <c r="L423" i="20" s="1"/>
  <c r="H192" i="20"/>
  <c r="D192" i="20"/>
  <c r="D423" i="20" s="1"/>
  <c r="L191" i="20"/>
  <c r="L422" i="20" s="1"/>
  <c r="H191" i="20"/>
  <c r="H422" i="20" s="1"/>
  <c r="D191" i="20"/>
  <c r="D422" i="20" s="1"/>
  <c r="L190" i="20"/>
  <c r="L421" i="20" s="1"/>
  <c r="H190" i="20"/>
  <c r="H421" i="20" s="1"/>
  <c r="D190" i="20"/>
  <c r="D421" i="20" s="1"/>
  <c r="L189" i="20"/>
  <c r="H189" i="20"/>
  <c r="H420" i="20" s="1"/>
  <c r="D189" i="20"/>
  <c r="D420" i="20" s="1"/>
  <c r="L188" i="20"/>
  <c r="L419" i="20" s="1"/>
  <c r="H188" i="20"/>
  <c r="H419" i="20" s="1"/>
  <c r="D188" i="20"/>
  <c r="D419" i="20" s="1"/>
  <c r="L187" i="20"/>
  <c r="L418" i="20" s="1"/>
  <c r="H187" i="20"/>
  <c r="H418" i="20" s="1"/>
  <c r="D187" i="20"/>
  <c r="L186" i="20"/>
  <c r="L417" i="20" s="1"/>
  <c r="H186" i="20"/>
  <c r="H417" i="20" s="1"/>
  <c r="D186" i="20"/>
  <c r="D417" i="20" s="1"/>
  <c r="L185" i="20"/>
  <c r="L416" i="20" s="1"/>
  <c r="H185" i="20"/>
  <c r="H416" i="20" s="1"/>
  <c r="D185" i="20"/>
  <c r="D416" i="20" s="1"/>
  <c r="L184" i="20"/>
  <c r="L415" i="20" s="1"/>
  <c r="H184" i="20"/>
  <c r="D184" i="20"/>
  <c r="D415" i="20" s="1"/>
  <c r="L183" i="20"/>
  <c r="L414" i="20" s="1"/>
  <c r="H183" i="20"/>
  <c r="H414" i="20" s="1"/>
  <c r="D183" i="20"/>
  <c r="D414" i="20" s="1"/>
  <c r="L182" i="20"/>
  <c r="L413" i="20" s="1"/>
  <c r="H182" i="20"/>
  <c r="H413" i="20" s="1"/>
  <c r="D182" i="20"/>
  <c r="D413" i="20" s="1"/>
  <c r="L181" i="20"/>
  <c r="H181" i="20"/>
  <c r="H412" i="20" s="1"/>
  <c r="D181" i="20"/>
  <c r="D412" i="20" s="1"/>
  <c r="L180" i="20"/>
  <c r="L411" i="20" s="1"/>
  <c r="H180" i="20"/>
  <c r="H411" i="20" s="1"/>
  <c r="D180" i="20"/>
  <c r="D411" i="20" s="1"/>
  <c r="L179" i="20"/>
  <c r="L410" i="20" s="1"/>
  <c r="H179" i="20"/>
  <c r="H410" i="20" s="1"/>
  <c r="D179" i="20"/>
  <c r="L178" i="20"/>
  <c r="L409" i="20" s="1"/>
  <c r="H178" i="20"/>
  <c r="H409" i="20" s="1"/>
  <c r="D178" i="20"/>
  <c r="D409" i="20" s="1"/>
  <c r="L177" i="20"/>
  <c r="L408" i="20" s="1"/>
  <c r="H177" i="20"/>
  <c r="H408" i="20" s="1"/>
  <c r="D177" i="20"/>
  <c r="D408" i="20" s="1"/>
  <c r="L176" i="20"/>
  <c r="H176" i="20"/>
  <c r="D176" i="20"/>
  <c r="D407" i="20" s="1"/>
  <c r="N145" i="16"/>
  <c r="C143" i="16" s="1"/>
  <c r="K141" i="20"/>
  <c r="G141" i="20"/>
  <c r="K140" i="20"/>
  <c r="G140" i="20"/>
  <c r="K139" i="20"/>
  <c r="G139" i="20"/>
  <c r="K138" i="20"/>
  <c r="G138" i="20"/>
  <c r="K137" i="20"/>
  <c r="G137" i="20"/>
  <c r="K136" i="20"/>
  <c r="G136" i="20"/>
  <c r="K135" i="20"/>
  <c r="G135" i="20"/>
  <c r="K134" i="20"/>
  <c r="G134" i="20"/>
  <c r="K133" i="20"/>
  <c r="G133" i="20"/>
  <c r="K132" i="20"/>
  <c r="G132" i="20"/>
  <c r="K131" i="20"/>
  <c r="G131" i="20"/>
  <c r="K130" i="20"/>
  <c r="G130" i="20"/>
  <c r="K129" i="20"/>
  <c r="G129" i="20"/>
  <c r="K128" i="20"/>
  <c r="G128" i="20"/>
  <c r="K127" i="20"/>
  <c r="G127" i="20"/>
  <c r="K126" i="20"/>
  <c r="G126" i="20"/>
  <c r="K125" i="20"/>
  <c r="G125" i="20"/>
  <c r="K124" i="20"/>
  <c r="G124" i="20"/>
  <c r="K123" i="20"/>
  <c r="G123" i="20"/>
  <c r="K122" i="20"/>
  <c r="G122" i="20"/>
  <c r="K121" i="20"/>
  <c r="G121" i="20"/>
  <c r="K120" i="20"/>
  <c r="G120" i="20"/>
  <c r="K119" i="20"/>
  <c r="G119" i="20"/>
  <c r="K118" i="20"/>
  <c r="K142" i="20" s="1"/>
  <c r="G118" i="20"/>
  <c r="N86" i="20"/>
  <c r="J86" i="20"/>
  <c r="F86" i="20"/>
  <c r="N85" i="20"/>
  <c r="J85" i="20"/>
  <c r="F85" i="20"/>
  <c r="N84" i="20"/>
  <c r="J84" i="20"/>
  <c r="F84" i="20"/>
  <c r="N83" i="20"/>
  <c r="J83" i="20"/>
  <c r="F83" i="20"/>
  <c r="N82" i="20"/>
  <c r="J82" i="20"/>
  <c r="F82" i="20"/>
  <c r="N81" i="20"/>
  <c r="J81" i="20"/>
  <c r="F81" i="20"/>
  <c r="N80" i="20"/>
  <c r="J80" i="20"/>
  <c r="F80" i="20"/>
  <c r="N79" i="20"/>
  <c r="J79" i="20"/>
  <c r="F79" i="20"/>
  <c r="N78" i="20"/>
  <c r="J78" i="20"/>
  <c r="F78" i="20"/>
  <c r="N77" i="20"/>
  <c r="J77" i="20"/>
  <c r="F77" i="20"/>
  <c r="N76" i="20"/>
  <c r="J76" i="20"/>
  <c r="F76" i="20"/>
  <c r="N75" i="20"/>
  <c r="J75" i="20"/>
  <c r="F75" i="20"/>
  <c r="N74" i="20"/>
  <c r="J74" i="20"/>
  <c r="F74" i="20"/>
  <c r="N73" i="20"/>
  <c r="J73" i="20"/>
  <c r="F73" i="20"/>
  <c r="N72" i="20"/>
  <c r="J72" i="20"/>
  <c r="F72" i="20"/>
  <c r="N71" i="20"/>
  <c r="J71" i="20"/>
  <c r="F71" i="20"/>
  <c r="N70" i="20"/>
  <c r="J70" i="20"/>
  <c r="F70" i="20"/>
  <c r="N69" i="20"/>
  <c r="J69" i="20"/>
  <c r="F69" i="20"/>
  <c r="N68" i="20"/>
  <c r="J68" i="20"/>
  <c r="F68" i="20"/>
  <c r="N67" i="20"/>
  <c r="J67" i="20"/>
  <c r="F67" i="20"/>
  <c r="N66" i="20"/>
  <c r="J66" i="20"/>
  <c r="F66" i="20"/>
  <c r="F87" i="20" s="1"/>
  <c r="N65" i="20"/>
  <c r="J65" i="20"/>
  <c r="F65" i="20"/>
  <c r="N64" i="20"/>
  <c r="N87" i="20" s="1"/>
  <c r="J64" i="20"/>
  <c r="F64" i="20"/>
  <c r="N63" i="20"/>
  <c r="J63" i="20"/>
  <c r="J407" i="20" s="1"/>
  <c r="F63" i="20"/>
  <c r="M28" i="20"/>
  <c r="I28" i="20"/>
  <c r="E28" i="20"/>
  <c r="M27" i="20"/>
  <c r="I27" i="20"/>
  <c r="E27" i="20"/>
  <c r="M26" i="20"/>
  <c r="M428" i="20" s="1"/>
  <c r="I26" i="20"/>
  <c r="E26" i="20"/>
  <c r="M25" i="20"/>
  <c r="I25" i="20"/>
  <c r="E25" i="20"/>
  <c r="M24" i="20"/>
  <c r="I24" i="20"/>
  <c r="E24" i="20"/>
  <c r="E426" i="20" s="1"/>
  <c r="M23" i="20"/>
  <c r="I23" i="20"/>
  <c r="E23" i="20"/>
  <c r="M22" i="20"/>
  <c r="I22" i="20"/>
  <c r="E22" i="20"/>
  <c r="M21" i="20"/>
  <c r="I21" i="20"/>
  <c r="E21" i="20"/>
  <c r="M20" i="20"/>
  <c r="I20" i="20"/>
  <c r="E20" i="20"/>
  <c r="E422" i="20" s="1"/>
  <c r="M19" i="20"/>
  <c r="I19" i="20"/>
  <c r="E19" i="20"/>
  <c r="M18" i="20"/>
  <c r="I18" i="20"/>
  <c r="E18" i="20"/>
  <c r="M17" i="20"/>
  <c r="I17" i="20"/>
  <c r="E17" i="20"/>
  <c r="M16" i="20"/>
  <c r="I16" i="20"/>
  <c r="E16" i="20"/>
  <c r="E418" i="20" s="1"/>
  <c r="M15" i="20"/>
  <c r="I15" i="20"/>
  <c r="E15" i="20"/>
  <c r="M14" i="20"/>
  <c r="I14" i="20"/>
  <c r="E14" i="20"/>
  <c r="M13" i="20"/>
  <c r="I13" i="20"/>
  <c r="E13" i="20"/>
  <c r="M12" i="20"/>
  <c r="I12" i="20"/>
  <c r="E12" i="20"/>
  <c r="M11" i="20"/>
  <c r="I11" i="20"/>
  <c r="E11" i="20"/>
  <c r="M10" i="20"/>
  <c r="I10" i="20"/>
  <c r="E10" i="20"/>
  <c r="M9" i="20"/>
  <c r="I9" i="20"/>
  <c r="E9" i="20"/>
  <c r="M8" i="20"/>
  <c r="I8" i="20"/>
  <c r="E8" i="20"/>
  <c r="E410" i="20" s="1"/>
  <c r="M7" i="20"/>
  <c r="I7" i="20"/>
  <c r="E7" i="20"/>
  <c r="M6" i="20"/>
  <c r="I6" i="20"/>
  <c r="E6" i="20"/>
  <c r="M5" i="20"/>
  <c r="I5" i="20"/>
  <c r="I407" i="20" s="1"/>
  <c r="E5" i="20"/>
  <c r="M116" i="18"/>
  <c r="M174" i="18" s="1"/>
  <c r="M231" i="18" s="1"/>
  <c r="M289" i="18" s="1"/>
  <c r="M347" i="18" s="1"/>
  <c r="M405" i="18" s="1"/>
  <c r="I116" i="18"/>
  <c r="I174" i="18" s="1"/>
  <c r="I231" i="18" s="1"/>
  <c r="I289" i="18" s="1"/>
  <c r="I347" i="18" s="1"/>
  <c r="I405" i="18" s="1"/>
  <c r="E116" i="18"/>
  <c r="E174" i="18" s="1"/>
  <c r="E231" i="18" s="1"/>
  <c r="E289" i="18" s="1"/>
  <c r="E347" i="18" s="1"/>
  <c r="E405" i="18" s="1"/>
  <c r="Q452" i="31"/>
  <c r="L405" i="31"/>
  <c r="H405" i="31"/>
  <c r="D405" i="31"/>
  <c r="M395" i="31"/>
  <c r="I395" i="31"/>
  <c r="E395" i="31"/>
  <c r="M394" i="31"/>
  <c r="I394" i="31"/>
  <c r="E394" i="31"/>
  <c r="M393" i="31"/>
  <c r="I393" i="31"/>
  <c r="E393" i="31"/>
  <c r="M392" i="31"/>
  <c r="I392" i="31"/>
  <c r="E392" i="31"/>
  <c r="M391" i="31"/>
  <c r="I391" i="31"/>
  <c r="E391" i="31"/>
  <c r="M390" i="31"/>
  <c r="I390" i="31"/>
  <c r="E390" i="31"/>
  <c r="N327" i="31"/>
  <c r="J327" i="31"/>
  <c r="F327" i="31"/>
  <c r="N325" i="31"/>
  <c r="J325" i="31"/>
  <c r="F325" i="31"/>
  <c r="N323" i="31"/>
  <c r="J323" i="31"/>
  <c r="F323" i="31"/>
  <c r="C255" i="31"/>
  <c r="C254" i="31"/>
  <c r="Q184" i="31"/>
  <c r="L137" i="31"/>
  <c r="H137" i="31"/>
  <c r="D137" i="31"/>
  <c r="M127" i="31"/>
  <c r="I127" i="31"/>
  <c r="E127" i="31"/>
  <c r="M126" i="31"/>
  <c r="I126" i="31"/>
  <c r="E126" i="31"/>
  <c r="M125" i="31"/>
  <c r="I125" i="31"/>
  <c r="E125" i="31"/>
  <c r="M124" i="31"/>
  <c r="I124" i="31"/>
  <c r="E124" i="31"/>
  <c r="M123" i="31"/>
  <c r="I123" i="31"/>
  <c r="E123" i="31"/>
  <c r="M122" i="31"/>
  <c r="I122" i="31"/>
  <c r="E122" i="31"/>
  <c r="N59" i="31"/>
  <c r="J59" i="31"/>
  <c r="F59" i="31"/>
  <c r="N57" i="31"/>
  <c r="J57" i="31"/>
  <c r="F57" i="31"/>
  <c r="N55" i="31"/>
  <c r="J55" i="31"/>
  <c r="F55" i="31"/>
  <c r="M424" i="20"/>
  <c r="M420" i="20"/>
  <c r="M416" i="20"/>
  <c r="M411" i="20"/>
  <c r="G430" i="16"/>
  <c r="K426" i="16"/>
  <c r="K425" i="16"/>
  <c r="K424" i="16"/>
  <c r="G423" i="16"/>
  <c r="K418" i="16"/>
  <c r="G417" i="16"/>
  <c r="K413" i="16"/>
  <c r="G412" i="16"/>
  <c r="G411" i="16"/>
  <c r="K408" i="16"/>
  <c r="G407" i="16"/>
  <c r="D430" i="20"/>
  <c r="M430" i="16"/>
  <c r="I430" i="16"/>
  <c r="E430" i="16"/>
  <c r="M429" i="16"/>
  <c r="I429" i="16"/>
  <c r="E429" i="16"/>
  <c r="M428" i="16"/>
  <c r="I428" i="16"/>
  <c r="E428" i="16"/>
  <c r="M427" i="16"/>
  <c r="I427" i="16"/>
  <c r="E427" i="16"/>
  <c r="M426" i="16"/>
  <c r="I426" i="16"/>
  <c r="E426" i="16"/>
  <c r="M425" i="16"/>
  <c r="I425" i="16"/>
  <c r="E425" i="16"/>
  <c r="M424" i="16"/>
  <c r="I424" i="16"/>
  <c r="E424" i="16"/>
  <c r="M423" i="16"/>
  <c r="I423" i="16"/>
  <c r="E423" i="16"/>
  <c r="M422" i="16"/>
  <c r="I422" i="16"/>
  <c r="E422" i="16"/>
  <c r="M421" i="16"/>
  <c r="I421" i="16"/>
  <c r="E421" i="16"/>
  <c r="M420" i="16"/>
  <c r="I420" i="16"/>
  <c r="E420" i="16"/>
  <c r="M419" i="16"/>
  <c r="I419" i="16"/>
  <c r="E419" i="16"/>
  <c r="M418" i="16"/>
  <c r="I418" i="16"/>
  <c r="E418" i="16"/>
  <c r="M417" i="16"/>
  <c r="I417" i="16"/>
  <c r="E417" i="16"/>
  <c r="M416" i="16"/>
  <c r="I416" i="16"/>
  <c r="E416" i="16"/>
  <c r="M415" i="16"/>
  <c r="I415" i="16"/>
  <c r="E415" i="16"/>
  <c r="M414" i="16"/>
  <c r="I414" i="16"/>
  <c r="E414" i="16"/>
  <c r="M413" i="16"/>
  <c r="I413" i="16"/>
  <c r="E413" i="16"/>
  <c r="M412" i="16"/>
  <c r="I412" i="16"/>
  <c r="E412" i="16"/>
  <c r="M411" i="16"/>
  <c r="I411" i="16"/>
  <c r="E411" i="16"/>
  <c r="M410" i="16"/>
  <c r="I410" i="16"/>
  <c r="E410" i="16"/>
  <c r="M409" i="16"/>
  <c r="I409" i="16"/>
  <c r="E409" i="16"/>
  <c r="M408" i="16"/>
  <c r="I408" i="16"/>
  <c r="E408" i="16"/>
  <c r="M407" i="16"/>
  <c r="I407" i="16"/>
  <c r="E407" i="16"/>
  <c r="N203" i="16"/>
  <c r="C201" i="16" s="1"/>
  <c r="K178" i="20"/>
  <c r="G178" i="20"/>
  <c r="K177" i="20"/>
  <c r="G177" i="20"/>
  <c r="K176" i="20"/>
  <c r="G176" i="20"/>
  <c r="N141" i="20"/>
  <c r="N430" i="20" s="1"/>
  <c r="J141" i="20"/>
  <c r="J430" i="20" s="1"/>
  <c r="F141" i="20"/>
  <c r="F430" i="20" s="1"/>
  <c r="N140" i="20"/>
  <c r="J140" i="20"/>
  <c r="J429" i="20" s="1"/>
  <c r="F140" i="20"/>
  <c r="F429" i="20" s="1"/>
  <c r="N139" i="20"/>
  <c r="N428" i="20" s="1"/>
  <c r="J139" i="20"/>
  <c r="F139" i="20"/>
  <c r="F428" i="20" s="1"/>
  <c r="N138" i="20"/>
  <c r="N427" i="20" s="1"/>
  <c r="J138" i="20"/>
  <c r="J427" i="20" s="1"/>
  <c r="F138" i="20"/>
  <c r="N137" i="20"/>
  <c r="N426" i="20" s="1"/>
  <c r="J137" i="20"/>
  <c r="J426" i="20" s="1"/>
  <c r="F137" i="20"/>
  <c r="F426" i="20" s="1"/>
  <c r="N136" i="20"/>
  <c r="J136" i="20"/>
  <c r="J425" i="20" s="1"/>
  <c r="F136" i="20"/>
  <c r="F425" i="20" s="1"/>
  <c r="N135" i="20"/>
  <c r="N424" i="20" s="1"/>
  <c r="J135" i="20"/>
  <c r="F135" i="20"/>
  <c r="F424" i="20" s="1"/>
  <c r="N134" i="20"/>
  <c r="N423" i="20" s="1"/>
  <c r="J134" i="20"/>
  <c r="J423" i="20" s="1"/>
  <c r="F134" i="20"/>
  <c r="N133" i="20"/>
  <c r="N422" i="20" s="1"/>
  <c r="J133" i="20"/>
  <c r="J422" i="20" s="1"/>
  <c r="F133" i="20"/>
  <c r="F422" i="20" s="1"/>
  <c r="N132" i="20"/>
  <c r="J132" i="20"/>
  <c r="J421" i="20" s="1"/>
  <c r="F132" i="20"/>
  <c r="F421" i="20" s="1"/>
  <c r="N131" i="20"/>
  <c r="N420" i="20" s="1"/>
  <c r="J131" i="20"/>
  <c r="F131" i="20"/>
  <c r="F420" i="20" s="1"/>
  <c r="N130" i="20"/>
  <c r="N419" i="20" s="1"/>
  <c r="J130" i="20"/>
  <c r="J419" i="20" s="1"/>
  <c r="F130" i="20"/>
  <c r="N129" i="20"/>
  <c r="N418" i="20" s="1"/>
  <c r="J129" i="20"/>
  <c r="J418" i="20" s="1"/>
  <c r="F129" i="20"/>
  <c r="F418" i="20" s="1"/>
  <c r="N128" i="20"/>
  <c r="J128" i="20"/>
  <c r="J417" i="20" s="1"/>
  <c r="F128" i="20"/>
  <c r="F417" i="20" s="1"/>
  <c r="N127" i="20"/>
  <c r="N416" i="20" s="1"/>
  <c r="J127" i="20"/>
  <c r="F127" i="20"/>
  <c r="F416" i="20" s="1"/>
  <c r="N126" i="20"/>
  <c r="N415" i="20" s="1"/>
  <c r="J126" i="20"/>
  <c r="J415" i="20" s="1"/>
  <c r="F126" i="20"/>
  <c r="N125" i="20"/>
  <c r="N414" i="20" s="1"/>
  <c r="J125" i="20"/>
  <c r="J414" i="20" s="1"/>
  <c r="F125" i="20"/>
  <c r="F414" i="20" s="1"/>
  <c r="N124" i="20"/>
  <c r="J124" i="20"/>
  <c r="J413" i="20" s="1"/>
  <c r="F124" i="20"/>
  <c r="F413" i="20" s="1"/>
  <c r="N123" i="20"/>
  <c r="N412" i="20" s="1"/>
  <c r="J123" i="20"/>
  <c r="F123" i="20"/>
  <c r="F412" i="20" s="1"/>
  <c r="N122" i="20"/>
  <c r="N411" i="20" s="1"/>
  <c r="J122" i="20"/>
  <c r="J411" i="20" s="1"/>
  <c r="F122" i="20"/>
  <c r="N121" i="20"/>
  <c r="N410" i="20" s="1"/>
  <c r="J121" i="20"/>
  <c r="J410" i="20" s="1"/>
  <c r="F121" i="20"/>
  <c r="F410" i="20" s="1"/>
  <c r="N120" i="20"/>
  <c r="J120" i="20"/>
  <c r="J409" i="20" s="1"/>
  <c r="F120" i="20"/>
  <c r="F409" i="20" s="1"/>
  <c r="N119" i="20"/>
  <c r="N408" i="20" s="1"/>
  <c r="J119" i="20"/>
  <c r="F119" i="20"/>
  <c r="F408" i="20" s="1"/>
  <c r="N118" i="20"/>
  <c r="J118" i="20"/>
  <c r="F118" i="20"/>
  <c r="M86" i="20"/>
  <c r="I86" i="20"/>
  <c r="E86" i="20"/>
  <c r="M85" i="20"/>
  <c r="I85" i="20"/>
  <c r="E85" i="20"/>
  <c r="M84" i="20"/>
  <c r="I84" i="20"/>
  <c r="E84" i="20"/>
  <c r="M83" i="20"/>
  <c r="M427" i="20" s="1"/>
  <c r="I83" i="20"/>
  <c r="E83" i="20"/>
  <c r="M82" i="20"/>
  <c r="M426" i="20" s="1"/>
  <c r="I82" i="20"/>
  <c r="E82" i="20"/>
  <c r="M81" i="20"/>
  <c r="I81" i="20"/>
  <c r="E81" i="20"/>
  <c r="M80" i="20"/>
  <c r="I80" i="20"/>
  <c r="E80" i="20"/>
  <c r="M79" i="20"/>
  <c r="M423" i="20" s="1"/>
  <c r="I79" i="20"/>
  <c r="E79" i="20"/>
  <c r="M78" i="20"/>
  <c r="M422" i="20" s="1"/>
  <c r="I78" i="20"/>
  <c r="E78" i="20"/>
  <c r="M77" i="20"/>
  <c r="I77" i="20"/>
  <c r="I421" i="20" s="1"/>
  <c r="E77" i="20"/>
  <c r="M76" i="20"/>
  <c r="I76" i="20"/>
  <c r="E76" i="20"/>
  <c r="M75" i="20"/>
  <c r="M419" i="20" s="1"/>
  <c r="I75" i="20"/>
  <c r="E75" i="20"/>
  <c r="M74" i="20"/>
  <c r="M418" i="20" s="1"/>
  <c r="I74" i="20"/>
  <c r="E74" i="20"/>
  <c r="M73" i="20"/>
  <c r="I73" i="20"/>
  <c r="I417" i="20" s="1"/>
  <c r="E73" i="20"/>
  <c r="M72" i="20"/>
  <c r="I72" i="20"/>
  <c r="E72" i="20"/>
  <c r="M71" i="20"/>
  <c r="M415" i="20" s="1"/>
  <c r="I71" i="20"/>
  <c r="E71" i="20"/>
  <c r="M70" i="20"/>
  <c r="I70" i="20"/>
  <c r="E70" i="20"/>
  <c r="E414" i="20" s="1"/>
  <c r="M69" i="20"/>
  <c r="I69" i="20"/>
  <c r="E69" i="20"/>
  <c r="E413" i="20" s="1"/>
  <c r="M68" i="20"/>
  <c r="I68" i="20"/>
  <c r="E68" i="20"/>
  <c r="M67" i="20"/>
  <c r="I67" i="20"/>
  <c r="E67" i="20"/>
  <c r="M66" i="20"/>
  <c r="M410" i="20" s="1"/>
  <c r="I66" i="20"/>
  <c r="E66" i="20"/>
  <c r="M65" i="20"/>
  <c r="I65" i="20"/>
  <c r="I409" i="20" s="1"/>
  <c r="E65" i="20"/>
  <c r="M64" i="20"/>
  <c r="I64" i="20"/>
  <c r="E64" i="20"/>
  <c r="E87" i="20" s="1"/>
  <c r="M63" i="20"/>
  <c r="I63" i="20"/>
  <c r="E63" i="20"/>
  <c r="L28" i="20"/>
  <c r="H28" i="20"/>
  <c r="D28" i="20"/>
  <c r="L27" i="20"/>
  <c r="H27" i="20"/>
  <c r="H429" i="20" s="1"/>
  <c r="D27" i="20"/>
  <c r="D429" i="20" s="1"/>
  <c r="L26" i="20"/>
  <c r="H26" i="20"/>
  <c r="D26" i="20"/>
  <c r="D428" i="20" s="1"/>
  <c r="L25" i="20"/>
  <c r="H25" i="20"/>
  <c r="D25" i="20"/>
  <c r="L24" i="20"/>
  <c r="H24" i="20"/>
  <c r="D24" i="20"/>
  <c r="L23" i="20"/>
  <c r="H23" i="20"/>
  <c r="D23" i="20"/>
  <c r="L22" i="20"/>
  <c r="H22" i="20"/>
  <c r="D22" i="20"/>
  <c r="L21" i="20"/>
  <c r="H21" i="20"/>
  <c r="D21" i="20"/>
  <c r="L20" i="20"/>
  <c r="H20" i="20"/>
  <c r="D20" i="20"/>
  <c r="L19" i="20"/>
  <c r="H19" i="20"/>
  <c r="D19" i="20"/>
  <c r="L18" i="20"/>
  <c r="H18" i="20"/>
  <c r="D18" i="20"/>
  <c r="L17" i="20"/>
  <c r="H17" i="20"/>
  <c r="D17" i="20"/>
  <c r="L16" i="20"/>
  <c r="H16" i="20"/>
  <c r="D16" i="20"/>
  <c r="L15" i="20"/>
  <c r="H15" i="20"/>
  <c r="D15" i="20"/>
  <c r="L14" i="20"/>
  <c r="H14" i="20"/>
  <c r="D14" i="20"/>
  <c r="L13" i="20"/>
  <c r="H13" i="20"/>
  <c r="D13" i="20"/>
  <c r="L12" i="20"/>
  <c r="H12" i="20"/>
  <c r="D12" i="20"/>
  <c r="L11" i="20"/>
  <c r="H11" i="20"/>
  <c r="D11" i="20"/>
  <c r="L10" i="20"/>
  <c r="H10" i="20"/>
  <c r="D10" i="20"/>
  <c r="L9" i="20"/>
  <c r="H9" i="20"/>
  <c r="D9" i="20"/>
  <c r="L8" i="20"/>
  <c r="L29" i="20" s="1"/>
  <c r="H8" i="20"/>
  <c r="D8" i="20"/>
  <c r="L7" i="20"/>
  <c r="H7" i="20"/>
  <c r="H29" i="20" s="1"/>
  <c r="D7" i="20"/>
  <c r="L6" i="20"/>
  <c r="H6" i="20"/>
  <c r="D6" i="20"/>
  <c r="D29" i="20" s="1"/>
  <c r="L5" i="20"/>
  <c r="H5" i="20"/>
  <c r="D5" i="20"/>
  <c r="C455" i="31"/>
  <c r="B400" i="31"/>
  <c r="L395" i="31"/>
  <c r="H395" i="31"/>
  <c r="D395" i="31"/>
  <c r="L394" i="31"/>
  <c r="H394" i="31"/>
  <c r="D394" i="31"/>
  <c r="L393" i="31"/>
  <c r="H393" i="31"/>
  <c r="D393" i="31"/>
  <c r="L392" i="31"/>
  <c r="H392" i="31"/>
  <c r="D392" i="31"/>
  <c r="L391" i="31"/>
  <c r="H391" i="31"/>
  <c r="L390" i="31"/>
  <c r="H390" i="31"/>
  <c r="L338" i="31"/>
  <c r="H338" i="31"/>
  <c r="D338" i="31"/>
  <c r="M327" i="31"/>
  <c r="I327" i="31"/>
  <c r="E327" i="31"/>
  <c r="M325" i="31"/>
  <c r="I325" i="31"/>
  <c r="E325" i="31"/>
  <c r="M323" i="31"/>
  <c r="I323" i="31"/>
  <c r="C187" i="31"/>
  <c r="C132" i="31"/>
  <c r="L127" i="31"/>
  <c r="H127" i="31"/>
  <c r="D127" i="31"/>
  <c r="L126" i="31"/>
  <c r="H126" i="31"/>
  <c r="D126" i="31"/>
  <c r="L125" i="31"/>
  <c r="H125" i="31"/>
  <c r="D125" i="31"/>
  <c r="L124" i="31"/>
  <c r="H124" i="31"/>
  <c r="D124" i="31"/>
  <c r="L123" i="31"/>
  <c r="H123" i="31"/>
  <c r="L122" i="31"/>
  <c r="H122" i="31"/>
  <c r="M59" i="31"/>
  <c r="I59" i="31"/>
  <c r="E59" i="31"/>
  <c r="M57" i="31"/>
  <c r="I57" i="31"/>
  <c r="E57" i="31"/>
  <c r="M55" i="31"/>
  <c r="I55" i="31"/>
  <c r="X22" i="1"/>
  <c r="T22" i="1"/>
  <c r="P22" i="1"/>
  <c r="L22" i="1"/>
  <c r="H22" i="1"/>
  <c r="N373" i="20"/>
  <c r="N407" i="20"/>
  <c r="M373" i="20"/>
  <c r="M407" i="20"/>
  <c r="L373" i="20"/>
  <c r="L407" i="20"/>
  <c r="K373" i="20"/>
  <c r="J373" i="20"/>
  <c r="I373" i="20"/>
  <c r="H373" i="20"/>
  <c r="H407" i="20"/>
  <c r="F373" i="20"/>
  <c r="E373" i="20"/>
  <c r="D373" i="20"/>
  <c r="M315" i="20"/>
  <c r="L315" i="20"/>
  <c r="K315" i="20"/>
  <c r="I315" i="20"/>
  <c r="H315" i="20"/>
  <c r="G315" i="20"/>
  <c r="E315" i="20"/>
  <c r="D315" i="20"/>
  <c r="N257" i="20"/>
  <c r="L257" i="20"/>
  <c r="K257" i="20"/>
  <c r="J257" i="20"/>
  <c r="H257" i="20"/>
  <c r="G257" i="20"/>
  <c r="F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M374" i="16"/>
  <c r="I374" i="16"/>
  <c r="E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L316" i="16"/>
  <c r="H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K200" i="20"/>
  <c r="J200" i="20"/>
  <c r="I200" i="20"/>
  <c r="G200" i="20"/>
  <c r="F200" i="20"/>
  <c r="E200" i="20"/>
  <c r="N143" i="16"/>
  <c r="M143" i="16"/>
  <c r="L143" i="16"/>
  <c r="K143" i="16"/>
  <c r="J143" i="16"/>
  <c r="I143" i="16"/>
  <c r="H143" i="16"/>
  <c r="G143" i="16"/>
  <c r="F143" i="16"/>
  <c r="E143" i="16"/>
  <c r="D143" i="16"/>
  <c r="M142" i="20"/>
  <c r="L142" i="20"/>
  <c r="I142" i="20"/>
  <c r="H142" i="20"/>
  <c r="G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L87" i="20"/>
  <c r="K87" i="20"/>
  <c r="H87" i="20"/>
  <c r="G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K29" i="20"/>
  <c r="J29" i="20"/>
  <c r="I29" i="20"/>
  <c r="G29" i="20"/>
  <c r="F29" i="20"/>
  <c r="E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L432" i="18"/>
  <c r="H432" i="18"/>
  <c r="D432" i="18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9" i="17"/>
  <c r="U11" i="30" s="1"/>
  <c r="I8" i="17"/>
  <c r="U10" i="30" s="1"/>
  <c r="I7" i="17"/>
  <c r="U9" i="30" s="1"/>
  <c r="I6" i="17"/>
  <c r="U8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32" i="17" s="1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32" i="17" s="1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D431" i="20" l="1"/>
  <c r="F431" i="20"/>
  <c r="F433" i="20" s="1"/>
  <c r="E56" i="31"/>
  <c r="I56" i="31"/>
  <c r="M56" i="31"/>
  <c r="E58" i="31"/>
  <c r="I58" i="31"/>
  <c r="M58" i="31"/>
  <c r="E60" i="31"/>
  <c r="I60" i="31"/>
  <c r="M60" i="31"/>
  <c r="D56" i="31"/>
  <c r="L58" i="31"/>
  <c r="L60" i="31"/>
  <c r="B65" i="31"/>
  <c r="F56" i="31"/>
  <c r="J56" i="31"/>
  <c r="N56" i="31"/>
  <c r="F58" i="31"/>
  <c r="J58" i="31"/>
  <c r="N58" i="31"/>
  <c r="F60" i="31"/>
  <c r="J60" i="31"/>
  <c r="N60" i="31"/>
  <c r="H56" i="31"/>
  <c r="H58" i="31"/>
  <c r="D60" i="31"/>
  <c r="C56" i="31"/>
  <c r="G56" i="31"/>
  <c r="K56" i="31"/>
  <c r="C58" i="31"/>
  <c r="G58" i="31"/>
  <c r="K58" i="31"/>
  <c r="C60" i="31"/>
  <c r="G60" i="31"/>
  <c r="K60" i="31"/>
  <c r="C62" i="31"/>
  <c r="L56" i="31"/>
  <c r="D58" i="31"/>
  <c r="H60" i="31"/>
  <c r="C32" i="17"/>
  <c r="G32" i="17"/>
  <c r="E432" i="18"/>
  <c r="I432" i="18"/>
  <c r="M432" i="18"/>
  <c r="F142" i="20"/>
  <c r="J142" i="20"/>
  <c r="N142" i="20"/>
  <c r="D200" i="20"/>
  <c r="H200" i="20"/>
  <c r="H202" i="20" s="1"/>
  <c r="L200" i="20"/>
  <c r="E316" i="16"/>
  <c r="I316" i="16"/>
  <c r="M316" i="16"/>
  <c r="I32" i="2"/>
  <c r="F374" i="16"/>
  <c r="J374" i="16"/>
  <c r="N374" i="16"/>
  <c r="E407" i="20"/>
  <c r="E431" i="20" s="1"/>
  <c r="G407" i="20"/>
  <c r="K407" i="20"/>
  <c r="M431" i="20"/>
  <c r="M433" i="20" s="1"/>
  <c r="J408" i="20"/>
  <c r="J431" i="20" s="1"/>
  <c r="J433" i="20" s="1"/>
  <c r="N409" i="20"/>
  <c r="E431" i="16"/>
  <c r="G431" i="16"/>
  <c r="I408" i="20"/>
  <c r="I431" i="20" s="1"/>
  <c r="I433" i="20" s="1"/>
  <c r="K409" i="20"/>
  <c r="K411" i="20"/>
  <c r="K413" i="20"/>
  <c r="K415" i="20"/>
  <c r="K417" i="20"/>
  <c r="K419" i="20"/>
  <c r="K421" i="20"/>
  <c r="K423" i="20"/>
  <c r="K425" i="20"/>
  <c r="K427" i="20"/>
  <c r="K429" i="20"/>
  <c r="F431" i="16"/>
  <c r="F391" i="31"/>
  <c r="J393" i="31"/>
  <c r="N123" i="31"/>
  <c r="F125" i="31"/>
  <c r="N127" i="31"/>
  <c r="N393" i="31"/>
  <c r="G393" i="31"/>
  <c r="K391" i="31"/>
  <c r="G125" i="31"/>
  <c r="C123" i="31"/>
  <c r="C457" i="31"/>
  <c r="G457" i="31"/>
  <c r="K457" i="31"/>
  <c r="C459" i="31"/>
  <c r="G459" i="31"/>
  <c r="K459" i="31"/>
  <c r="C461" i="31"/>
  <c r="G461" i="31"/>
  <c r="K461" i="31"/>
  <c r="C463" i="31"/>
  <c r="B466" i="31"/>
  <c r="J457" i="31"/>
  <c r="F461" i="31"/>
  <c r="D457" i="31"/>
  <c r="H457" i="31"/>
  <c r="L457" i="31"/>
  <c r="D459" i="31"/>
  <c r="H459" i="31"/>
  <c r="L459" i="31"/>
  <c r="D461" i="31"/>
  <c r="H461" i="31"/>
  <c r="L461" i="31"/>
  <c r="I459" i="31"/>
  <c r="M461" i="31"/>
  <c r="N457" i="31"/>
  <c r="J459" i="31"/>
  <c r="J461" i="31"/>
  <c r="E457" i="31"/>
  <c r="I457" i="31"/>
  <c r="M457" i="31"/>
  <c r="E459" i="31"/>
  <c r="M459" i="31"/>
  <c r="E461" i="31"/>
  <c r="I461" i="31"/>
  <c r="F457" i="31"/>
  <c r="F459" i="31"/>
  <c r="N459" i="31"/>
  <c r="N461" i="31"/>
  <c r="F257" i="31"/>
  <c r="J257" i="31"/>
  <c r="N257" i="31"/>
  <c r="F259" i="31"/>
  <c r="J259" i="31"/>
  <c r="N259" i="31"/>
  <c r="F261" i="31"/>
  <c r="J261" i="31"/>
  <c r="N261" i="31"/>
  <c r="C257" i="31"/>
  <c r="G257" i="31"/>
  <c r="K257" i="31"/>
  <c r="C259" i="31"/>
  <c r="G259" i="31"/>
  <c r="K259" i="31"/>
  <c r="C261" i="31"/>
  <c r="G261" i="31"/>
  <c r="K261" i="31"/>
  <c r="C263" i="31"/>
  <c r="I257" i="31"/>
  <c r="M259" i="31"/>
  <c r="E261" i="31"/>
  <c r="M261" i="31"/>
  <c r="D257" i="31"/>
  <c r="H257" i="31"/>
  <c r="L257" i="31"/>
  <c r="D259" i="31"/>
  <c r="H259" i="31"/>
  <c r="L259" i="31"/>
  <c r="D261" i="31"/>
  <c r="H261" i="31"/>
  <c r="L261" i="31"/>
  <c r="B266" i="31"/>
  <c r="E257" i="31"/>
  <c r="M257" i="31"/>
  <c r="E259" i="31"/>
  <c r="I259" i="31"/>
  <c r="I261" i="31"/>
  <c r="F32" i="17"/>
  <c r="F432" i="18"/>
  <c r="J432" i="18"/>
  <c r="N432" i="18"/>
  <c r="I87" i="20"/>
  <c r="M87" i="20"/>
  <c r="H32" i="2"/>
  <c r="F316" i="16"/>
  <c r="J316" i="16"/>
  <c r="N316" i="16"/>
  <c r="G374" i="16"/>
  <c r="K374" i="16"/>
  <c r="C32" i="2"/>
  <c r="D32" i="2"/>
  <c r="E32" i="2"/>
  <c r="F32" i="2"/>
  <c r="M257" i="20"/>
  <c r="M258" i="20" s="1"/>
  <c r="F315" i="20"/>
  <c r="I431" i="16"/>
  <c r="G408" i="20"/>
  <c r="G410" i="20"/>
  <c r="G412" i="20"/>
  <c r="G414" i="20"/>
  <c r="G416" i="20"/>
  <c r="G418" i="20"/>
  <c r="G420" i="20"/>
  <c r="G422" i="20"/>
  <c r="G424" i="20"/>
  <c r="G426" i="20"/>
  <c r="G428" i="20"/>
  <c r="G430" i="20"/>
  <c r="J431" i="16"/>
  <c r="K431" i="16"/>
  <c r="J125" i="31"/>
  <c r="N391" i="31"/>
  <c r="C391" i="31"/>
  <c r="K395" i="31"/>
  <c r="D391" i="31"/>
  <c r="G123" i="31"/>
  <c r="K127" i="31"/>
  <c r="D123" i="31"/>
  <c r="E32" i="17"/>
  <c r="U42" i="30"/>
  <c r="U43" i="30" s="1"/>
  <c r="I32" i="17"/>
  <c r="G432" i="18"/>
  <c r="K432" i="18"/>
  <c r="J87" i="20"/>
  <c r="G32" i="2"/>
  <c r="G316" i="16"/>
  <c r="K316" i="16"/>
  <c r="D374" i="16"/>
  <c r="H374" i="16"/>
  <c r="L374" i="16"/>
  <c r="H431" i="20"/>
  <c r="L431" i="20"/>
  <c r="N431" i="20"/>
  <c r="C189" i="31"/>
  <c r="G189" i="31"/>
  <c r="K189" i="31"/>
  <c r="C191" i="31"/>
  <c r="G191" i="31"/>
  <c r="K191" i="31"/>
  <c r="C193" i="31"/>
  <c r="G193" i="31"/>
  <c r="K193" i="31"/>
  <c r="C195" i="31"/>
  <c r="B198" i="31"/>
  <c r="N191" i="31"/>
  <c r="D189" i="31"/>
  <c r="H189" i="31"/>
  <c r="L189" i="31"/>
  <c r="D191" i="31"/>
  <c r="H191" i="31"/>
  <c r="L191" i="31"/>
  <c r="D193" i="31"/>
  <c r="H193" i="31"/>
  <c r="L193" i="31"/>
  <c r="J189" i="31"/>
  <c r="F191" i="31"/>
  <c r="F193" i="31"/>
  <c r="N193" i="31"/>
  <c r="E189" i="31"/>
  <c r="I189" i="31"/>
  <c r="M189" i="31"/>
  <c r="E191" i="31"/>
  <c r="I191" i="31"/>
  <c r="M191" i="31"/>
  <c r="E193" i="31"/>
  <c r="I193" i="31"/>
  <c r="M193" i="31"/>
  <c r="F189" i="31"/>
  <c r="N189" i="31"/>
  <c r="J191" i="31"/>
  <c r="J193" i="31"/>
  <c r="M431" i="16"/>
  <c r="F256" i="31"/>
  <c r="J256" i="31"/>
  <c r="N256" i="31"/>
  <c r="F258" i="31"/>
  <c r="J258" i="31"/>
  <c r="N258" i="31"/>
  <c r="F260" i="31"/>
  <c r="J260" i="31"/>
  <c r="N260" i="31"/>
  <c r="C256" i="31"/>
  <c r="G256" i="31"/>
  <c r="K256" i="31"/>
  <c r="C258" i="31"/>
  <c r="G258" i="31"/>
  <c r="K258" i="31"/>
  <c r="C260" i="31"/>
  <c r="G260" i="31"/>
  <c r="K260" i="31"/>
  <c r="C262" i="31"/>
  <c r="B265" i="31"/>
  <c r="E256" i="31"/>
  <c r="M256" i="31"/>
  <c r="E258" i="31"/>
  <c r="M258" i="31"/>
  <c r="I260" i="31"/>
  <c r="D256" i="31"/>
  <c r="H256" i="31"/>
  <c r="L256" i="31"/>
  <c r="D258" i="31"/>
  <c r="H258" i="31"/>
  <c r="L258" i="31"/>
  <c r="D260" i="31"/>
  <c r="H260" i="31"/>
  <c r="L260" i="31"/>
  <c r="I256" i="31"/>
  <c r="I258" i="31"/>
  <c r="E260" i="31"/>
  <c r="M260" i="31"/>
  <c r="K408" i="20"/>
  <c r="K410" i="20"/>
  <c r="K412" i="20"/>
  <c r="K414" i="20"/>
  <c r="K416" i="20"/>
  <c r="K418" i="20"/>
  <c r="K420" i="20"/>
  <c r="K422" i="20"/>
  <c r="K424" i="20"/>
  <c r="K426" i="20"/>
  <c r="K428" i="20"/>
  <c r="K430" i="20"/>
  <c r="N431" i="16"/>
  <c r="F123" i="31"/>
  <c r="N125" i="31"/>
  <c r="F127" i="31"/>
  <c r="E324" i="31"/>
  <c r="I324" i="31"/>
  <c r="M324" i="31"/>
  <c r="E326" i="31"/>
  <c r="I326" i="31"/>
  <c r="M326" i="31"/>
  <c r="E328" i="31"/>
  <c r="I328" i="31"/>
  <c r="M328" i="31"/>
  <c r="L326" i="31"/>
  <c r="L328" i="31"/>
  <c r="F324" i="31"/>
  <c r="J324" i="31"/>
  <c r="N324" i="31"/>
  <c r="F326" i="31"/>
  <c r="J326" i="31"/>
  <c r="N326" i="31"/>
  <c r="F328" i="31"/>
  <c r="J328" i="31"/>
  <c r="N328" i="31"/>
  <c r="D324" i="31"/>
  <c r="L324" i="31"/>
  <c r="D328" i="31"/>
  <c r="C324" i="31"/>
  <c r="G324" i="31"/>
  <c r="K324" i="31"/>
  <c r="C326" i="31"/>
  <c r="G326" i="31"/>
  <c r="K326" i="31"/>
  <c r="C328" i="31"/>
  <c r="G328" i="31"/>
  <c r="K328" i="31"/>
  <c r="C330" i="31"/>
  <c r="H324" i="31"/>
  <c r="D326" i="31"/>
  <c r="H326" i="31"/>
  <c r="H328" i="31"/>
  <c r="B333" i="31"/>
  <c r="F395" i="31"/>
  <c r="G395" i="31"/>
  <c r="K393" i="31"/>
  <c r="N434" i="16"/>
  <c r="C127" i="31"/>
  <c r="K125" i="31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E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8" i="20"/>
  <c r="D259" i="20"/>
  <c r="E259" i="20"/>
  <c r="F258" i="20"/>
  <c r="F259" i="20"/>
  <c r="G259" i="20"/>
  <c r="H258" i="20"/>
  <c r="H259" i="20"/>
  <c r="I259" i="20"/>
  <c r="J258" i="20"/>
  <c r="J259" i="20"/>
  <c r="K259" i="20"/>
  <c r="L258" i="20"/>
  <c r="L259" i="20"/>
  <c r="N258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433" i="20"/>
  <c r="D374" i="20"/>
  <c r="D375" i="20"/>
  <c r="E433" i="20"/>
  <c r="E374" i="20"/>
  <c r="E375" i="20"/>
  <c r="F374" i="20"/>
  <c r="F375" i="20"/>
  <c r="G374" i="20"/>
  <c r="G375" i="20"/>
  <c r="H433" i="20"/>
  <c r="H374" i="20"/>
  <c r="H375" i="20"/>
  <c r="I374" i="20"/>
  <c r="I375" i="20"/>
  <c r="J374" i="20"/>
  <c r="J375" i="20"/>
  <c r="K374" i="20"/>
  <c r="K375" i="20"/>
  <c r="L433" i="20"/>
  <c r="L374" i="20"/>
  <c r="L375" i="20"/>
  <c r="M374" i="20"/>
  <c r="M375" i="20"/>
  <c r="N433" i="20"/>
  <c r="N374" i="20"/>
  <c r="N375" i="20"/>
  <c r="J433" i="16" l="1"/>
  <c r="J432" i="16"/>
  <c r="E433" i="16"/>
  <c r="E432" i="16"/>
  <c r="K431" i="20"/>
  <c r="K433" i="20" s="1"/>
  <c r="M259" i="20"/>
  <c r="K258" i="20"/>
  <c r="I258" i="20"/>
  <c r="G258" i="20"/>
  <c r="C432" i="16"/>
  <c r="L432" i="16"/>
  <c r="H432" i="16"/>
  <c r="D432" i="16"/>
  <c r="M433" i="16"/>
  <c r="M432" i="16"/>
  <c r="I433" i="16"/>
  <c r="I432" i="16"/>
  <c r="G431" i="20"/>
  <c r="G433" i="20" s="1"/>
  <c r="K433" i="16"/>
  <c r="K432" i="16"/>
  <c r="G433" i="16"/>
  <c r="G432" i="16"/>
  <c r="V23" i="30"/>
  <c r="P23" i="30"/>
  <c r="N433" i="16"/>
  <c r="N432" i="16"/>
  <c r="F433" i="16"/>
  <c r="F432" i="16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S42" i="30"/>
  <c r="S43" i="30" s="1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W36" i="30" s="1"/>
  <c r="W37" i="30" s="1"/>
  <c r="K46" i="30" s="1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W6" i="30"/>
  <c r="B30" i="30"/>
  <c r="B39" i="30"/>
  <c r="B40" i="30" s="1"/>
  <c r="V3" i="2"/>
  <c r="W3" i="2"/>
  <c r="V4" i="2"/>
  <c r="W4" i="2"/>
  <c r="V5" i="2"/>
  <c r="W5" i="2"/>
  <c r="V6" i="2"/>
  <c r="W6" i="2"/>
  <c r="V7" i="2"/>
  <c r="W7" i="2"/>
  <c r="V8" i="2"/>
  <c r="W8" i="2"/>
  <c r="V9" i="2"/>
  <c r="W9" i="2"/>
  <c r="V10" i="2"/>
  <c r="W10" i="2"/>
  <c r="V11" i="2"/>
  <c r="W11" i="2"/>
  <c r="V12" i="2"/>
  <c r="W12" i="2"/>
  <c r="V13" i="2"/>
  <c r="W13" i="2"/>
  <c r="V14" i="2"/>
  <c r="W14" i="2"/>
  <c r="V15" i="2"/>
  <c r="W15" i="2"/>
  <c r="V16" i="2"/>
  <c r="W16" i="2"/>
  <c r="V17" i="2"/>
  <c r="W17" i="2"/>
  <c r="V18" i="2"/>
  <c r="W18" i="2"/>
  <c r="V19" i="2"/>
  <c r="W19" i="2"/>
  <c r="V20" i="2"/>
  <c r="W20" i="2"/>
  <c r="V21" i="2"/>
  <c r="W21" i="2"/>
  <c r="V22" i="2"/>
  <c r="W22" i="2"/>
  <c r="V23" i="2"/>
  <c r="W23" i="2"/>
  <c r="V24" i="2"/>
  <c r="W24" i="2"/>
  <c r="V25" i="2"/>
  <c r="W25" i="2"/>
  <c r="V26" i="2"/>
  <c r="W26" i="2"/>
  <c r="V27" i="2"/>
  <c r="W27" i="2"/>
  <c r="V28" i="2"/>
  <c r="E75" i="2" s="1"/>
  <c r="W28" i="2"/>
  <c r="E95" i="2" s="1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V4" i="17"/>
  <c r="V5" i="17"/>
  <c r="W5" i="17"/>
  <c r="V6" i="17"/>
  <c r="V7" i="17"/>
  <c r="W7" i="17"/>
  <c r="V8" i="17"/>
  <c r="V9" i="17"/>
  <c r="W9" i="17"/>
  <c r="V10" i="17"/>
  <c r="V11" i="17"/>
  <c r="W11" i="17"/>
  <c r="V12" i="17"/>
  <c r="V13" i="17"/>
  <c r="W13" i="17"/>
  <c r="V14" i="17"/>
  <c r="V15" i="17"/>
  <c r="W15" i="17"/>
  <c r="V16" i="17"/>
  <c r="V17" i="17"/>
  <c r="W17" i="17"/>
  <c r="V18" i="17"/>
  <c r="V19" i="17"/>
  <c r="W19" i="17"/>
  <c r="V20" i="17"/>
  <c r="V21" i="17"/>
  <c r="W21" i="17"/>
  <c r="V22" i="17"/>
  <c r="V23" i="17"/>
  <c r="W23" i="17"/>
  <c r="V24" i="17"/>
  <c r="V25" i="17"/>
  <c r="W25" i="17"/>
  <c r="V26" i="17"/>
  <c r="V27" i="17"/>
  <c r="W27" i="17"/>
  <c r="V28" i="17"/>
  <c r="E75" i="17" s="1"/>
  <c r="C33" i="17"/>
  <c r="J39" i="17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W28" i="17" l="1"/>
  <c r="E95" i="17" s="1"/>
  <c r="W26" i="17"/>
  <c r="W24" i="17"/>
  <c r="W22" i="17"/>
  <c r="W20" i="17"/>
  <c r="W18" i="17"/>
  <c r="W16" i="17"/>
  <c r="W14" i="17"/>
  <c r="W12" i="17"/>
  <c r="W10" i="17"/>
  <c r="W8" i="17"/>
  <c r="W6" i="17"/>
  <c r="W4" i="17"/>
  <c r="V39" i="30"/>
  <c r="V40" i="30" s="1"/>
  <c r="D39" i="30"/>
  <c r="D40" i="30" s="1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 s="1"/>
  <c r="C38" i="30"/>
  <c r="R47" i="30"/>
  <c r="AA6" i="30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/>
  <c r="Q38" i="30"/>
  <c r="V30" i="30"/>
  <c r="T31" i="30"/>
  <c r="T33" i="30"/>
  <c r="T35" i="30" s="1"/>
  <c r="T38" i="30"/>
  <c r="V3" i="28"/>
  <c r="I75" i="28" s="1"/>
  <c r="W3" i="28"/>
  <c r="I95" i="28" s="1"/>
  <c r="W4" i="28"/>
  <c r="V5" i="28"/>
  <c r="W5" i="28"/>
  <c r="W6" i="28"/>
  <c r="V7" i="28"/>
  <c r="W7" i="28"/>
  <c r="W8" i="28"/>
  <c r="V9" i="28"/>
  <c r="W9" i="28"/>
  <c r="W10" i="28"/>
  <c r="V11" i="28"/>
  <c r="W11" i="28"/>
  <c r="W12" i="28"/>
  <c r="V13" i="28"/>
  <c r="W13" i="28"/>
  <c r="W14" i="28"/>
  <c r="V15" i="28"/>
  <c r="W15" i="28"/>
  <c r="W16" i="28"/>
  <c r="V17" i="28"/>
  <c r="W17" i="28"/>
  <c r="W18" i="28"/>
  <c r="V19" i="28"/>
  <c r="W19" i="28"/>
  <c r="W20" i="28"/>
  <c r="V21" i="28"/>
  <c r="W21" i="28"/>
  <c r="W22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V5" i="19"/>
  <c r="W5" i="19"/>
  <c r="V6" i="19"/>
  <c r="V7" i="19"/>
  <c r="W7" i="19"/>
  <c r="V8" i="19"/>
  <c r="V9" i="19"/>
  <c r="W9" i="19"/>
  <c r="V10" i="19"/>
  <c r="V11" i="19"/>
  <c r="W11" i="19"/>
  <c r="V12" i="19"/>
  <c r="V13" i="19"/>
  <c r="W13" i="19"/>
  <c r="V14" i="19"/>
  <c r="V15" i="19"/>
  <c r="W15" i="19"/>
  <c r="V16" i="19"/>
  <c r="V17" i="19"/>
  <c r="W17" i="19"/>
  <c r="V18" i="19"/>
  <c r="V19" i="19"/>
  <c r="W19" i="19"/>
  <c r="V20" i="19"/>
  <c r="V21" i="19"/>
  <c r="W21" i="19"/>
  <c r="V22" i="19"/>
  <c r="V23" i="19"/>
  <c r="W23" i="19"/>
  <c r="V24" i="19"/>
  <c r="V25" i="19"/>
  <c r="W25" i="19"/>
  <c r="V26" i="19"/>
  <c r="V27" i="19"/>
  <c r="W27" i="19"/>
  <c r="V28" i="19"/>
  <c r="E7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 s="1"/>
  <c r="E38" i="30"/>
  <c r="J30" i="30"/>
  <c r="H31" i="30"/>
  <c r="J31" i="30" s="1"/>
  <c r="H33" i="30"/>
  <c r="H35" i="30"/>
  <c r="H38" i="30"/>
  <c r="M30" i="30"/>
  <c r="K31" i="30"/>
  <c r="M31" i="30" s="1"/>
  <c r="K33" i="30"/>
  <c r="K35" i="30" s="1"/>
  <c r="K38" i="30"/>
  <c r="P30" i="30"/>
  <c r="N31" i="30"/>
  <c r="P31" i="30" s="1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V28" i="28" l="1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W28" i="19"/>
  <c r="E95" i="19" s="1"/>
  <c r="W26" i="19"/>
  <c r="W24" i="19"/>
  <c r="W22" i="19"/>
  <c r="W20" i="19"/>
  <c r="W18" i="19"/>
  <c r="W16" i="19"/>
  <c r="W14" i="19"/>
  <c r="W12" i="19"/>
  <c r="W10" i="19"/>
  <c r="W8" i="19"/>
  <c r="W6" i="19"/>
  <c r="W4" i="19"/>
  <c r="AA39" i="30"/>
  <c r="AA40" i="30" s="1"/>
  <c r="B43" i="30" s="1"/>
  <c r="V31" i="30"/>
  <c r="M43" i="30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N43" i="30" s="1"/>
  <c r="Q32" i="30"/>
  <c r="T32" i="30"/>
  <c r="W32" i="30"/>
  <c r="W33" i="30"/>
  <c r="W34" i="30" s="1"/>
  <c r="B46" i="30" s="1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L43" i="30" s="1"/>
  <c r="O32" i="30"/>
  <c r="R32" i="30"/>
  <c r="U32" i="30"/>
  <c r="X32" i="30"/>
  <c r="X33" i="30"/>
  <c r="X34" i="30" s="1"/>
  <c r="B47" i="30" s="1"/>
  <c r="X35" i="30"/>
  <c r="X38" i="30"/>
  <c r="Y47" i="30"/>
  <c r="C34" i="30"/>
  <c r="F68" i="31"/>
  <c r="Z39" i="30"/>
  <c r="Z40" i="30" s="1"/>
  <c r="B42" i="30" s="1"/>
  <c r="Y39" i="30"/>
  <c r="Y40" i="30" s="1"/>
  <c r="B44" i="30" s="1"/>
  <c r="R48" i="30"/>
  <c r="Y48" i="30" l="1"/>
  <c r="W35" i="30"/>
  <c r="B48" i="30"/>
</calcChain>
</file>

<file path=xl/sharedStrings.xml><?xml version="1.0" encoding="utf-8"?>
<sst xmlns="http://schemas.openxmlformats.org/spreadsheetml/2006/main" count="1806" uniqueCount="188">
  <si>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</si>
  <si>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</si>
  <si>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</si>
  <si>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</si>
  <si>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</si>
  <si>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</si>
  <si>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</si>
  <si>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</si>
  <si>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</si>
  <si>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</si>
  <si>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</si>
  <si>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</si>
  <si>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</si>
  <si>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</si>
  <si>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</si>
  <si>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</si>
  <si>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</si>
  <si>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</si>
  <si>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</si>
  <si>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</si>
  <si>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</si>
  <si>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</si>
  <si>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</si>
  <si>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</si>
  <si>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</si>
  <si>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</si>
  <si>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</si>
  <si>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</si>
  <si>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</si>
  <si>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</si>
  <si>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</si>
  <si>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</si>
  <si>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</si>
  <si>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</si>
  <si>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</si>
  <si>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</si>
  <si>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</si>
  <si>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</si>
  <si>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</si>
  <si>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</si>
  <si>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</si>
  <si>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</si>
  <si>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</si>
  <si>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</si>
  <si>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</si>
  <si>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</si>
  <si>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</si>
  <si>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</si>
  <si>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</si>
  <si>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</si>
  <si>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</si>
  <si>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</si>
  <si>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</si>
  <si>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</si>
  <si>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</si>
  <si>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</si>
  <si>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</si>
  <si>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</si>
  <si>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</si>
  <si>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</si>
  <si>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</si>
  <si>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</si>
  <si>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</si>
  <si>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</si>
  <si>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</si>
  <si>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</si>
  <si>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</si>
  <si>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</si>
  <si>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</si>
  <si>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</si>
  <si>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</si>
  <si>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</si>
  <si>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</si>
  <si>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</si>
  <si>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</si>
  <si>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</si>
  <si>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</si>
  <si>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</si>
  <si>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</si>
  <si>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</si>
  <si>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</si>
  <si>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</si>
  <si>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</si>
  <si>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</si>
  <si>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</si>
  <si>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</si>
  <si>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</si>
  <si>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</si>
  <si>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</si>
  <si>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</si>
  <si>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</si>
  <si>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</si>
  <si>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</si>
  <si>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</si>
  <si>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</si>
  <si>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</si>
  <si>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</si>
  <si>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</si>
  <si>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</si>
  <si>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</si>
  <si>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</si>
  <si>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</si>
  <si>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</si>
  <si>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</si>
  <si>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</si>
  <si>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</si>
  <si>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</si>
  <si>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</si>
  <si>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</si>
  <si>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</si>
  <si>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</si>
  <si>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</si>
  <si>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</si>
  <si>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</si>
  <si>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</si>
  <si>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</si>
  <si>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</si>
  <si>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</si>
  <si>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</si>
  <si>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</si>
  <si>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</si>
  <si>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</si>
  <si>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</si>
  <si>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</si>
  <si>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</si>
  <si>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</si>
  <si>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</si>
  <si>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</si>
  <si>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</si>
  <si>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</si>
  <si>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</si>
  <si>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</si>
  <si>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</si>
  <si>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</si>
  <si>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</si>
  <si>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</si>
  <si>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</si>
  <si>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</si>
  <si>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</si>
  <si>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</si>
  <si>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</si>
  <si>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</si>
  <si>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</si>
  <si>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</si>
  <si>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</si>
  <si>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</si>
  <si>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</si>
  <si>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</si>
  <si>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</si>
  <si>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</si>
  <si>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</si>
  <si>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RD60</t>
  </si>
  <si>
    <t>ZI Aéroparc</t>
  </si>
  <si>
    <t>Rd 11</t>
  </si>
  <si>
    <t>mer. 11/09/2019</t>
  </si>
  <si>
    <t>jeu. 12/09/2019</t>
  </si>
  <si>
    <t>mer. 18/09/2019</t>
  </si>
  <si>
    <t>2 911</t>
  </si>
  <si>
    <t>2 647</t>
  </si>
  <si>
    <t>1 688</t>
  </si>
  <si>
    <t>1 845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</si>
  <si>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</si>
  <si>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</si>
  <si>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</si>
  <si>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</si>
  <si>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</si>
  <si>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</si>
  <si>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</si>
  <si>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</si>
  <si>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</si>
  <si>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</si>
  <si>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</si>
  <si>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</si>
  <si>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</si>
  <si>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</si>
  <si>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jeu. 12</t>
  </si>
  <si>
    <t>ven. 13</t>
  </si>
  <si>
    <t>sam. 14</t>
  </si>
  <si>
    <t>dim. 15</t>
  </si>
  <si>
    <t>lun. 16</t>
  </si>
  <si>
    <t>mar. 17</t>
  </si>
  <si>
    <t>mer. 18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</si>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</sst>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1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1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1" fillId="7" borderId="59" xfId="0" applyNumberFormat="1" applyFont="1" applyFill="1" applyBorder="1" applyAlignment="1">
      <alignment horizontal="center"/>
    </xf>
    <xf numFmtId="0" fontId="41" fillId="7" borderId="24" xfId="0" applyFont="1" applyFill="1" applyBorder="1"/>
    <xf numFmtId="0" fontId="41" fillId="7" borderId="25" xfId="0" applyFont="1" applyFill="1" applyBorder="1"/>
    <xf numFmtId="9" fontId="41" fillId="7" borderId="26" xfId="2" applyFont="1" applyFill="1" applyBorder="1"/>
    <xf numFmtId="0" fontId="41" fillId="7" borderId="0" xfId="0" applyFont="1" applyFill="1" applyBorder="1"/>
    <xf numFmtId="9" fontId="41" fillId="7" borderId="25" xfId="2" applyFont="1" applyFill="1" applyBorder="1"/>
    <xf numFmtId="1" fontId="41" fillId="7" borderId="25" xfId="0" applyNumberFormat="1" applyFont="1" applyFill="1" applyBorder="1"/>
    <xf numFmtId="1" fontId="41" fillId="7" borderId="26" xfId="0" applyNumberFormat="1" applyFont="1" applyFill="1" applyBorder="1"/>
    <xf numFmtId="20" fontId="41" fillId="7" borderId="11" xfId="0" applyNumberFormat="1" applyFont="1" applyFill="1" applyBorder="1" applyAlignment="1">
      <alignment horizontal="center"/>
    </xf>
    <xf numFmtId="0" fontId="41" fillId="7" borderId="35" xfId="0" applyFont="1" applyFill="1" applyBorder="1"/>
    <xf numFmtId="9" fontId="41" fillId="7" borderId="37" xfId="2" applyFont="1" applyFill="1" applyBorder="1"/>
    <xf numFmtId="1" fontId="41" fillId="7" borderId="0" xfId="0" applyNumberFormat="1" applyFont="1" applyFill="1" applyBorder="1"/>
    <xf numFmtId="1" fontId="41" fillId="7" borderId="37" xfId="0" applyNumberFormat="1" applyFont="1" applyFill="1" applyBorder="1"/>
    <xf numFmtId="20" fontId="41" fillId="0" borderId="11" xfId="0" applyNumberFormat="1" applyFont="1" applyBorder="1" applyAlignment="1">
      <alignment horizontal="center"/>
    </xf>
    <xf numFmtId="9" fontId="41" fillId="0" borderId="35" xfId="2" applyFont="1" applyBorder="1"/>
    <xf numFmtId="9" fontId="41" fillId="0" borderId="0" xfId="2" applyFont="1" applyBorder="1"/>
    <xf numFmtId="0" fontId="41" fillId="0" borderId="0" xfId="0" applyFont="1" applyBorder="1"/>
    <xf numFmtId="1" fontId="41" fillId="0" borderId="0" xfId="0" applyNumberFormat="1" applyFont="1" applyBorder="1"/>
    <xf numFmtId="1" fontId="41" fillId="0" borderId="37" xfId="0" applyNumberFormat="1" applyFont="1" applyBorder="1"/>
    <xf numFmtId="0" fontId="41" fillId="0" borderId="35" xfId="0" applyFont="1" applyBorder="1"/>
    <xf numFmtId="0" fontId="41" fillId="0" borderId="37" xfId="0" applyFont="1" applyBorder="1"/>
    <xf numFmtId="20" fontId="42" fillId="7" borderId="11" xfId="0" applyNumberFormat="1" applyFont="1" applyFill="1" applyBorder="1" applyAlignment="1">
      <alignment horizontal="center"/>
    </xf>
    <xf numFmtId="1" fontId="41" fillId="7" borderId="35" xfId="0" applyNumberFormat="1" applyFont="1" applyFill="1" applyBorder="1"/>
    <xf numFmtId="0" fontId="41" fillId="7" borderId="11" xfId="0" applyFont="1" applyFill="1" applyBorder="1"/>
    <xf numFmtId="9" fontId="41" fillId="7" borderId="35" xfId="2" applyFont="1" applyFill="1" applyBorder="1"/>
    <xf numFmtId="9" fontId="41" fillId="7" borderId="0" xfId="2" applyFont="1" applyFill="1" applyBorder="1"/>
    <xf numFmtId="0" fontId="41" fillId="0" borderId="11" xfId="0" applyFont="1" applyBorder="1"/>
    <xf numFmtId="1" fontId="41" fillId="0" borderId="35" xfId="0" applyNumberFormat="1" applyFont="1" applyBorder="1"/>
    <xf numFmtId="9" fontId="41" fillId="7" borderId="37" xfId="0" applyNumberFormat="1" applyFont="1" applyFill="1" applyBorder="1"/>
    <xf numFmtId="9" fontId="41" fillId="7" borderId="0" xfId="0" applyNumberFormat="1" applyFont="1" applyFill="1" applyBorder="1"/>
    <xf numFmtId="0" fontId="41" fillId="0" borderId="60" xfId="0" quotePrefix="1" applyFont="1" applyBorder="1"/>
    <xf numFmtId="169" fontId="41" fillId="0" borderId="38" xfId="0" applyNumberFormat="1" applyFont="1" applyBorder="1"/>
    <xf numFmtId="169" fontId="41" fillId="0" borderId="39" xfId="0" applyNumberFormat="1" applyFont="1" applyBorder="1"/>
    <xf numFmtId="169" fontId="41" fillId="0" borderId="40" xfId="0" applyNumberFormat="1" applyFont="1" applyBorder="1"/>
    <xf numFmtId="0" fontId="41" fillId="0" borderId="57" xfId="0" applyFont="1" applyBorder="1" applyAlignment="1">
      <alignment horizontal="center"/>
    </xf>
    <xf numFmtId="0" fontId="41" fillId="7" borderId="59" xfId="0" applyFont="1" applyFill="1" applyBorder="1"/>
    <xf numFmtId="0" fontId="41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1" fillId="0" borderId="57" xfId="0" applyFont="1" applyBorder="1" applyAlignment="1">
      <alignment horizontal="center"/>
    </xf>
    <xf numFmtId="0" fontId="43" fillId="0" borderId="55" xfId="0" applyFont="1" applyBorder="1" applyAlignment="1"/>
    <xf numFmtId="0" fontId="41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1" fillId="0" borderId="57" xfId="0" applyFont="1" applyBorder="1" applyAlignment="1"/>
    <xf numFmtId="0" fontId="43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168" fontId="40" fillId="7" borderId="57" xfId="0" applyNumberFormat="1" applyFont="1" applyFill="1" applyBorder="1" applyAlignment="1">
      <alignment horizontal="center"/>
    </xf>
    <xf numFmtId="168" fontId="40" fillId="7" borderId="55" xfId="0" applyNumberFormat="1" applyFont="1" applyFill="1" applyBorder="1" applyAlignment="1">
      <alignment horizontal="center"/>
    </xf>
    <xf numFmtId="168" fontId="40" fillId="7" borderId="58" xfId="0" applyNumberFormat="1" applyFont="1" applyFill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1" fillId="0" borderId="26" xfId="0" applyFont="1" applyBorder="1" applyAlignment="1">
      <alignment horizontal="center"/>
    </xf>
    <xf numFmtId="0" fontId="43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3" fillId="7" borderId="26" xfId="0" applyFont="1" applyFill="1" applyBorder="1" applyAlignment="1">
      <alignment wrapText="1"/>
    </xf>
    <xf numFmtId="0" fontId="43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61" xfId="0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0" fillId="0" borderId="62" xfId="0" applyNumberFormat="1" applyBorder="1" applyAlignment="1">
      <alignment horizontal="center" vertical="center"/>
    </xf>
    <xf numFmtId="172" fontId="39" fillId="0" borderId="62" xfId="0" applyNumberFormat="1" applyFont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0" fillId="0" borderId="79" xfId="0" applyNumberFormat="1" applyBorder="1" applyAlignment="1">
      <alignment horizontal="center" vertical="center"/>
    </xf>
    <xf numFmtId="172" fontId="39" fillId="0" borderId="79" xfId="0" applyNumberFormat="1" applyFont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502</c:v>
                </c:pt>
                <c:pt idx="1">
                  <c:v>496</c:v>
                </c:pt>
                <c:pt idx="2">
                  <c:v>292</c:v>
                </c:pt>
                <c:pt idx="3">
                  <c:v>213</c:v>
                </c:pt>
                <c:pt idx="4">
                  <c:v>446</c:v>
                </c:pt>
                <c:pt idx="5">
                  <c:v>459</c:v>
                </c:pt>
                <c:pt idx="6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C-4D8F-B6D2-09AAE9666250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343</c:v>
                </c:pt>
                <c:pt idx="1">
                  <c:v>341</c:v>
                </c:pt>
                <c:pt idx="2">
                  <c:v>38</c:v>
                </c:pt>
                <c:pt idx="3">
                  <c:v>7</c:v>
                </c:pt>
                <c:pt idx="4">
                  <c:v>311</c:v>
                </c:pt>
                <c:pt idx="5">
                  <c:v>327</c:v>
                </c:pt>
                <c:pt idx="6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C-4D8F-B6D2-09AAE966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8912"/>
        <c:axId val="55492992"/>
      </c:barChart>
      <c:catAx>
        <c:axId val="554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92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9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8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16</c:v>
                </c:pt>
                <c:pt idx="6">
                  <c:v>3</c:v>
                </c:pt>
                <c:pt idx="7">
                  <c:v>7</c:v>
                </c:pt>
                <c:pt idx="8">
                  <c:v>8</c:v>
                </c:pt>
                <c:pt idx="9">
                  <c:v>19</c:v>
                </c:pt>
                <c:pt idx="10">
                  <c:v>26</c:v>
                </c:pt>
                <c:pt idx="11">
                  <c:v>24</c:v>
                </c:pt>
                <c:pt idx="12">
                  <c:v>20</c:v>
                </c:pt>
                <c:pt idx="13">
                  <c:v>22</c:v>
                </c:pt>
                <c:pt idx="14">
                  <c:v>20</c:v>
                </c:pt>
                <c:pt idx="15">
                  <c:v>22</c:v>
                </c:pt>
                <c:pt idx="16">
                  <c:v>24</c:v>
                </c:pt>
                <c:pt idx="17">
                  <c:v>12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1-4EA3-A9CF-FD2ECEC10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69856"/>
        <c:axId val="56983936"/>
      </c:areaChart>
      <c:catAx>
        <c:axId val="56969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3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3936"/>
        <c:scaling>
          <c:orientation val="minMax"/>
          <c:max val="7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98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8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17</c:v>
                </c:pt>
                <c:pt idx="10">
                  <c:v>21</c:v>
                </c:pt>
                <c:pt idx="11">
                  <c:v>17</c:v>
                </c:pt>
                <c:pt idx="12">
                  <c:v>17</c:v>
                </c:pt>
                <c:pt idx="13">
                  <c:v>10</c:v>
                </c:pt>
                <c:pt idx="14">
                  <c:v>18</c:v>
                </c:pt>
                <c:pt idx="15">
                  <c:v>12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13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3-4F32-91B3-88B7458DB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392"/>
        <c:axId val="57021184"/>
      </c:areaChart>
      <c:catAx>
        <c:axId val="57019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184"/>
        <c:scaling>
          <c:orientation val="minMax"/>
          <c:max val="7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3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7</c:v>
                </c:pt>
                <c:pt idx="6">
                  <c:v>16</c:v>
                </c:pt>
                <c:pt idx="7">
                  <c:v>16</c:v>
                </c:pt>
                <c:pt idx="8">
                  <c:v>20</c:v>
                </c:pt>
                <c:pt idx="9">
                  <c:v>12</c:v>
                </c:pt>
                <c:pt idx="10">
                  <c:v>18</c:v>
                </c:pt>
                <c:pt idx="11">
                  <c:v>15</c:v>
                </c:pt>
                <c:pt idx="12">
                  <c:v>25</c:v>
                </c:pt>
                <c:pt idx="13">
                  <c:v>55</c:v>
                </c:pt>
                <c:pt idx="14">
                  <c:v>28</c:v>
                </c:pt>
                <c:pt idx="15">
                  <c:v>19</c:v>
                </c:pt>
                <c:pt idx="16">
                  <c:v>43</c:v>
                </c:pt>
                <c:pt idx="17">
                  <c:v>58</c:v>
                </c:pt>
                <c:pt idx="18">
                  <c:v>36</c:v>
                </c:pt>
                <c:pt idx="19">
                  <c:v>24</c:v>
                </c:pt>
                <c:pt idx="20">
                  <c:v>6</c:v>
                </c:pt>
                <c:pt idx="21">
                  <c:v>32</c:v>
                </c:pt>
                <c:pt idx="22">
                  <c:v>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4-4501-94DD-F8BA3B433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40256"/>
        <c:axId val="57062528"/>
      </c:areaChart>
      <c:catAx>
        <c:axId val="57040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6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62528"/>
        <c:scaling>
          <c:orientation val="minMax"/>
          <c:max val="7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402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17</c:v>
                </c:pt>
                <c:pt idx="6">
                  <c:v>14</c:v>
                </c:pt>
                <c:pt idx="7">
                  <c:v>16</c:v>
                </c:pt>
                <c:pt idx="8">
                  <c:v>20</c:v>
                </c:pt>
                <c:pt idx="9">
                  <c:v>17</c:v>
                </c:pt>
                <c:pt idx="10">
                  <c:v>12</c:v>
                </c:pt>
                <c:pt idx="11">
                  <c:v>21</c:v>
                </c:pt>
                <c:pt idx="12">
                  <c:v>33</c:v>
                </c:pt>
                <c:pt idx="13">
                  <c:v>50</c:v>
                </c:pt>
                <c:pt idx="14">
                  <c:v>20</c:v>
                </c:pt>
                <c:pt idx="15">
                  <c:v>28</c:v>
                </c:pt>
                <c:pt idx="16">
                  <c:v>50</c:v>
                </c:pt>
                <c:pt idx="17">
                  <c:v>61</c:v>
                </c:pt>
                <c:pt idx="18">
                  <c:v>40</c:v>
                </c:pt>
                <c:pt idx="19">
                  <c:v>12</c:v>
                </c:pt>
                <c:pt idx="20">
                  <c:v>8</c:v>
                </c:pt>
                <c:pt idx="21">
                  <c:v>30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7-432E-ABF9-2F47CC6A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144"/>
        <c:axId val="57095680"/>
      </c:areaChart>
      <c:catAx>
        <c:axId val="57094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5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5680"/>
        <c:scaling>
          <c:orientation val="minMax"/>
          <c:max val="7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1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22</c:v>
                </c:pt>
                <c:pt idx="6">
                  <c:v>14</c:v>
                </c:pt>
                <c:pt idx="7">
                  <c:v>25</c:v>
                </c:pt>
                <c:pt idx="8">
                  <c:v>21</c:v>
                </c:pt>
                <c:pt idx="9">
                  <c:v>10</c:v>
                </c:pt>
                <c:pt idx="10">
                  <c:v>19</c:v>
                </c:pt>
                <c:pt idx="11">
                  <c:v>24</c:v>
                </c:pt>
                <c:pt idx="12">
                  <c:v>24</c:v>
                </c:pt>
                <c:pt idx="13">
                  <c:v>51</c:v>
                </c:pt>
                <c:pt idx="14">
                  <c:v>35</c:v>
                </c:pt>
                <c:pt idx="15">
                  <c:v>25</c:v>
                </c:pt>
                <c:pt idx="16">
                  <c:v>48</c:v>
                </c:pt>
                <c:pt idx="17">
                  <c:v>61</c:v>
                </c:pt>
                <c:pt idx="18">
                  <c:v>47</c:v>
                </c:pt>
                <c:pt idx="19">
                  <c:v>20</c:v>
                </c:pt>
                <c:pt idx="20">
                  <c:v>10</c:v>
                </c:pt>
                <c:pt idx="21">
                  <c:v>32</c:v>
                </c:pt>
                <c:pt idx="22">
                  <c:v>10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0-4E38-BAF6-8904DF4A5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104"/>
        <c:axId val="57120640"/>
      </c:areaChart>
      <c:catAx>
        <c:axId val="57119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0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0640"/>
        <c:scaling>
          <c:orientation val="minMax"/>
          <c:max val="7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C54-406D-95B7-9CCEF0FBB60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C54-406D-95B7-9CCEF0FBB60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C54-406D-95B7-9CCEF0FBB60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C54-406D-95B7-9CCEF0FBB60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C54-406D-95B7-9CCEF0FBB60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C54-406D-95B7-9CCEF0FBB60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C54-406D-95B7-9CCEF0FBB6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502</c:v>
                </c:pt>
                <c:pt idx="1">
                  <c:v>496</c:v>
                </c:pt>
                <c:pt idx="2">
                  <c:v>292</c:v>
                </c:pt>
                <c:pt idx="3">
                  <c:v>213</c:v>
                </c:pt>
                <c:pt idx="4">
                  <c:v>446</c:v>
                </c:pt>
                <c:pt idx="5">
                  <c:v>459</c:v>
                </c:pt>
                <c:pt idx="6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54-406D-95B7-9CCEF0FBB6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5056"/>
        <c:axId val="57250944"/>
      </c:barChart>
      <c:catAx>
        <c:axId val="57245056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0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50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34</c:v>
                </c:pt>
                <c:pt idx="4">
                  <c:v>89</c:v>
                </c:pt>
                <c:pt idx="5">
                  <c:v>187</c:v>
                </c:pt>
                <c:pt idx="6">
                  <c:v>120</c:v>
                </c:pt>
                <c:pt idx="7">
                  <c:v>53</c:v>
                </c:pt>
                <c:pt idx="8">
                  <c:v>10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4-41D1-AC0F-8D5798A0A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65536"/>
        <c:axId val="57148544"/>
        <c:axId val="0"/>
      </c:bar3DChart>
      <c:catAx>
        <c:axId val="572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655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22</c:v>
                </c:pt>
                <c:pt idx="4">
                  <c:v>103</c:v>
                </c:pt>
                <c:pt idx="5">
                  <c:v>168</c:v>
                </c:pt>
                <c:pt idx="6">
                  <c:v>145</c:v>
                </c:pt>
                <c:pt idx="7">
                  <c:v>43</c:v>
                </c:pt>
                <c:pt idx="8">
                  <c:v>10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9-4A60-8BEF-AF244020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4368"/>
        <c:axId val="57195904"/>
        <c:axId val="0"/>
      </c:bar3DChart>
      <c:catAx>
        <c:axId val="571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5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9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43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14</c:v>
                </c:pt>
                <c:pt idx="4">
                  <c:v>53</c:v>
                </c:pt>
                <c:pt idx="5">
                  <c:v>91</c:v>
                </c:pt>
                <c:pt idx="6">
                  <c:v>84</c:v>
                </c:pt>
                <c:pt idx="7">
                  <c:v>34</c:v>
                </c:pt>
                <c:pt idx="8">
                  <c:v>11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3-443A-A086-6DE5227C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1968"/>
        <c:axId val="57573760"/>
        <c:axId val="0"/>
      </c:bar3DChart>
      <c:catAx>
        <c:axId val="575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19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  <c:pt idx="4">
                  <c:v>39</c:v>
                </c:pt>
                <c:pt idx="5">
                  <c:v>80</c:v>
                </c:pt>
                <c:pt idx="6">
                  <c:v>55</c:v>
                </c:pt>
                <c:pt idx="7">
                  <c:v>22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A-41B6-A35F-AD058C3DA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80928"/>
        <c:axId val="57603200"/>
        <c:axId val="0"/>
      </c:bar3DChart>
      <c:catAx>
        <c:axId val="575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80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6C8-4AD8-ACE5-6519D8419752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6C8-4AD8-ACE5-6519D841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312"/>
        <c:axId val="56190848"/>
      </c:barChart>
      <c:catAx>
        <c:axId val="561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96</c:v>
                </c:pt>
                <c:pt idx="5">
                  <c:v>158</c:v>
                </c:pt>
                <c:pt idx="6">
                  <c:v>120</c:v>
                </c:pt>
                <c:pt idx="7">
                  <c:v>36</c:v>
                </c:pt>
                <c:pt idx="8">
                  <c:v>8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7-42F7-AE62-DF5CCFD12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232"/>
        <c:axId val="57296768"/>
        <c:axId val="0"/>
      </c:bar3DChart>
      <c:catAx>
        <c:axId val="5729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2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34</c:v>
                </c:pt>
                <c:pt idx="4">
                  <c:v>118</c:v>
                </c:pt>
                <c:pt idx="5">
                  <c:v>158</c:v>
                </c:pt>
                <c:pt idx="6">
                  <c:v>105</c:v>
                </c:pt>
                <c:pt idx="7">
                  <c:v>31</c:v>
                </c:pt>
                <c:pt idx="8">
                  <c:v>8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B-4A17-A073-FB9BE642E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5488"/>
        <c:axId val="57617024"/>
        <c:axId val="0"/>
      </c:bar3DChart>
      <c:catAx>
        <c:axId val="576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54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39</c:v>
                </c:pt>
                <c:pt idx="4">
                  <c:v>98</c:v>
                </c:pt>
                <c:pt idx="5">
                  <c:v>190</c:v>
                </c:pt>
                <c:pt idx="6">
                  <c:v>118</c:v>
                </c:pt>
                <c:pt idx="7">
                  <c:v>47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2-42F5-828E-0BD418C63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6736"/>
        <c:axId val="57638272"/>
        <c:axId val="0"/>
      </c:bar3DChart>
      <c:catAx>
        <c:axId val="576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67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10</c:v>
                </c:pt>
                <c:pt idx="3">
                  <c:v>176</c:v>
                </c:pt>
                <c:pt idx="4">
                  <c:v>596</c:v>
                </c:pt>
                <c:pt idx="5">
                  <c:v>1032</c:v>
                </c:pt>
                <c:pt idx="6">
                  <c:v>747</c:v>
                </c:pt>
                <c:pt idx="7">
                  <c:v>266</c:v>
                </c:pt>
                <c:pt idx="8">
                  <c:v>56</c:v>
                </c:pt>
                <c:pt idx="9">
                  <c:v>14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D-4B4F-B395-C83DDDFEF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9792"/>
        <c:axId val="57753984"/>
        <c:axId val="0"/>
      </c:bar3DChart>
      <c:catAx>
        <c:axId val="576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343</c:v>
                </c:pt>
                <c:pt idx="1">
                  <c:v>341</c:v>
                </c:pt>
                <c:pt idx="2">
                  <c:v>38</c:v>
                </c:pt>
                <c:pt idx="3">
                  <c:v>7</c:v>
                </c:pt>
                <c:pt idx="4">
                  <c:v>311</c:v>
                </c:pt>
                <c:pt idx="5">
                  <c:v>327</c:v>
                </c:pt>
                <c:pt idx="6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A-4EC6-B72D-19CE410AD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376"/>
        <c:axId val="59007360"/>
        <c:axId val="0"/>
      </c:bar3DChart>
      <c:catAx>
        <c:axId val="58997376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0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0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3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EBC-420C-8B9E-DE4C48090A51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BC-420C-8B9E-DE4C48090A5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3EBC-420C-8B9E-DE4C48090A5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EBC-420C-8B9E-DE4C48090A5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0.97334123222748814</c:v>
                </c:pt>
                <c:pt idx="1">
                  <c:v>2.665876777251185E-2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C-420C-8B9E-DE4C48090A5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494-4991-BB92-F0DE42B328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494-4991-BB92-F0DE42B3285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494-4991-BB92-F0DE42B328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494-4991-BB92-F0DE42B3285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494-4991-BB92-F0DE42B3285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494-4991-BB92-F0DE42B3285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494-4991-BB92-F0DE42B3285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494-4991-BB92-F0DE42B3285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494-4991-BB92-F0DE42B3285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494-4991-BB92-F0DE42B3285C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494-4991-BB92-F0DE42B3285C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494-4991-BB92-F0DE42B3285C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494-4991-BB92-F0DE42B3285C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494-4991-BB92-F0DE42B3285C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494-4991-BB92-F0DE42B328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494-4991-BB92-F0DE42B3285C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494-4991-BB92-F0DE42B3285C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494-4991-BB92-F0DE42B3285C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494-4991-BB92-F0DE42B3285C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494-4991-BB92-F0DE42B3285C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494-4991-BB92-F0DE42B3285C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494-4991-BB92-F0DE42B3285C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494-4991-BB92-F0DE42B3285C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494-4991-BB92-F0DE42B328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23</c:v>
                </c:pt>
                <c:pt idx="11">
                  <c:v>23</c:v>
                </c:pt>
                <c:pt idx="12">
                  <c:v>18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19</c:v>
                </c:pt>
                <c:pt idx="17">
                  <c:v>12</c:v>
                </c:pt>
                <c:pt idx="18">
                  <c:v>11</c:v>
                </c:pt>
                <c:pt idx="19">
                  <c:v>6</c:v>
                </c:pt>
                <c:pt idx="20">
                  <c:v>9</c:v>
                </c:pt>
                <c:pt idx="21">
                  <c:v>15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494-4991-BB92-F0DE42B328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0816"/>
        <c:axId val="59092352"/>
      </c:barChart>
      <c:catAx>
        <c:axId val="59090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2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23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08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B5-4E92-89CB-2B448341FAA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BB5-4E92-89CB-2B448341FAA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BB5-4E92-89CB-2B448341FAA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B5-4E92-89CB-2B448341FAA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BB5-4E92-89CB-2B448341FAA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BB5-4E92-89CB-2B448341FAA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BB5-4E92-89CB-2B448341FAA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BB5-4E92-89CB-2B448341FAA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BB5-4E92-89CB-2B448341FAA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BB5-4E92-89CB-2B448341FAA7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B5-4E92-89CB-2B448341FAA7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BB5-4E92-89CB-2B448341FAA7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BB5-4E92-89CB-2B448341FAA7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B5-4E92-89CB-2B448341FAA7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BB5-4E92-89CB-2B448341FAA7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BB5-4E92-89CB-2B448341FAA7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1BB5-4E92-89CB-2B448341FAA7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1BB5-4E92-89CB-2B448341FAA7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BB5-4E92-89CB-2B448341FAA7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1BB5-4E92-89CB-2B448341FAA7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1BB5-4E92-89CB-2B448341FAA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1BB5-4E92-89CB-2B448341FAA7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1BB5-4E92-89CB-2B448341FAA7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1BB5-4E92-89CB-2B448341FAA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BB5-4E92-89CB-2B448341FA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95776"/>
        <c:axId val="59197312"/>
      </c:barChart>
      <c:catAx>
        <c:axId val="59195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97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973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95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23</c:v>
                </c:pt>
                <c:pt idx="11">
                  <c:v>23</c:v>
                </c:pt>
                <c:pt idx="12">
                  <c:v>18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19</c:v>
                </c:pt>
                <c:pt idx="17">
                  <c:v>12</c:v>
                </c:pt>
                <c:pt idx="18">
                  <c:v>11</c:v>
                </c:pt>
                <c:pt idx="19">
                  <c:v>6</c:v>
                </c:pt>
                <c:pt idx="20">
                  <c:v>9</c:v>
                </c:pt>
                <c:pt idx="21">
                  <c:v>15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2-4925-8E21-0A72BE0F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8928"/>
        <c:axId val="59230464"/>
      </c:areaChart>
      <c:catAx>
        <c:axId val="59228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464"/>
        <c:scaling>
          <c:orientation val="minMax"/>
          <c:max val="4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89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11</c:v>
                </c:pt>
                <c:pt idx="7">
                  <c:v>28</c:v>
                </c:pt>
                <c:pt idx="8">
                  <c:v>39</c:v>
                </c:pt>
                <c:pt idx="9">
                  <c:v>29</c:v>
                </c:pt>
                <c:pt idx="10">
                  <c:v>22</c:v>
                </c:pt>
                <c:pt idx="11">
                  <c:v>26</c:v>
                </c:pt>
                <c:pt idx="12">
                  <c:v>18</c:v>
                </c:pt>
                <c:pt idx="13">
                  <c:v>21</c:v>
                </c:pt>
                <c:pt idx="14">
                  <c:v>30</c:v>
                </c:pt>
                <c:pt idx="15">
                  <c:v>25</c:v>
                </c:pt>
                <c:pt idx="16">
                  <c:v>20</c:v>
                </c:pt>
                <c:pt idx="17">
                  <c:v>18</c:v>
                </c:pt>
                <c:pt idx="18">
                  <c:v>6</c:v>
                </c:pt>
                <c:pt idx="19">
                  <c:v>10</c:v>
                </c:pt>
                <c:pt idx="20">
                  <c:v>13</c:v>
                </c:pt>
                <c:pt idx="21">
                  <c:v>10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9-4CBD-8475-6C7CC0AD6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328"/>
        <c:axId val="59316864"/>
      </c:areaChart>
      <c:catAx>
        <c:axId val="59315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6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6864"/>
        <c:scaling>
          <c:orientation val="minMax"/>
          <c:max val="4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3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A2-4F00-8052-BFABE034CFD0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A2-4F00-8052-BFABE034C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424"/>
        <c:axId val="56216960"/>
      </c:barChart>
      <c:catAx>
        <c:axId val="5621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1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7-4BAB-8B70-9A79BCE3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096"/>
        <c:axId val="59333632"/>
      </c:areaChart>
      <c:catAx>
        <c:axId val="59332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3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3632"/>
        <c:scaling>
          <c:orientation val="minMax"/>
          <c:max val="4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4-49A8-8905-B20182A06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5728"/>
        <c:axId val="59387264"/>
      </c:areaChart>
      <c:catAx>
        <c:axId val="59385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7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87264"/>
        <c:scaling>
          <c:orientation val="minMax"/>
          <c:max val="4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57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27</c:v>
                </c:pt>
                <c:pt idx="8">
                  <c:v>43</c:v>
                </c:pt>
                <c:pt idx="9">
                  <c:v>25</c:v>
                </c:pt>
                <c:pt idx="10">
                  <c:v>21</c:v>
                </c:pt>
                <c:pt idx="11">
                  <c:v>21</c:v>
                </c:pt>
                <c:pt idx="12">
                  <c:v>25</c:v>
                </c:pt>
                <c:pt idx="13">
                  <c:v>18</c:v>
                </c:pt>
                <c:pt idx="14">
                  <c:v>20</c:v>
                </c:pt>
                <c:pt idx="15">
                  <c:v>30</c:v>
                </c:pt>
                <c:pt idx="16">
                  <c:v>18</c:v>
                </c:pt>
                <c:pt idx="17">
                  <c:v>16</c:v>
                </c:pt>
                <c:pt idx="18">
                  <c:v>8</c:v>
                </c:pt>
                <c:pt idx="19">
                  <c:v>6</c:v>
                </c:pt>
                <c:pt idx="20">
                  <c:v>12</c:v>
                </c:pt>
                <c:pt idx="21">
                  <c:v>7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2-4AE0-A1D2-4D773070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6592"/>
        <c:axId val="59428864"/>
      </c:areaChart>
      <c:catAx>
        <c:axId val="5940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8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8864"/>
        <c:scaling>
          <c:orientation val="minMax"/>
          <c:max val="4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30</c:v>
                </c:pt>
                <c:pt idx="8">
                  <c:v>44</c:v>
                </c:pt>
                <c:pt idx="9">
                  <c:v>34</c:v>
                </c:pt>
                <c:pt idx="10">
                  <c:v>19</c:v>
                </c:pt>
                <c:pt idx="11">
                  <c:v>24</c:v>
                </c:pt>
                <c:pt idx="12">
                  <c:v>19</c:v>
                </c:pt>
                <c:pt idx="13">
                  <c:v>17</c:v>
                </c:pt>
                <c:pt idx="14">
                  <c:v>23</c:v>
                </c:pt>
                <c:pt idx="15">
                  <c:v>28</c:v>
                </c:pt>
                <c:pt idx="16">
                  <c:v>15</c:v>
                </c:pt>
                <c:pt idx="17">
                  <c:v>15</c:v>
                </c:pt>
                <c:pt idx="18">
                  <c:v>10</c:v>
                </c:pt>
                <c:pt idx="19">
                  <c:v>7</c:v>
                </c:pt>
                <c:pt idx="20">
                  <c:v>12</c:v>
                </c:pt>
                <c:pt idx="21">
                  <c:v>8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3-43B5-A5FE-79A0CEA69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47936"/>
        <c:axId val="59462016"/>
      </c:areaChart>
      <c:catAx>
        <c:axId val="59447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6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62016"/>
        <c:scaling>
          <c:orientation val="minMax"/>
          <c:max val="4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479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9</c:v>
                </c:pt>
                <c:pt idx="7">
                  <c:v>24</c:v>
                </c:pt>
                <c:pt idx="8">
                  <c:v>42</c:v>
                </c:pt>
                <c:pt idx="9">
                  <c:v>37</c:v>
                </c:pt>
                <c:pt idx="10">
                  <c:v>16</c:v>
                </c:pt>
                <c:pt idx="11">
                  <c:v>28</c:v>
                </c:pt>
                <c:pt idx="12">
                  <c:v>20</c:v>
                </c:pt>
                <c:pt idx="13">
                  <c:v>23</c:v>
                </c:pt>
                <c:pt idx="14">
                  <c:v>12</c:v>
                </c:pt>
                <c:pt idx="15">
                  <c:v>28</c:v>
                </c:pt>
                <c:pt idx="16">
                  <c:v>14</c:v>
                </c:pt>
                <c:pt idx="17">
                  <c:v>12</c:v>
                </c:pt>
                <c:pt idx="18">
                  <c:v>10</c:v>
                </c:pt>
                <c:pt idx="19">
                  <c:v>12</c:v>
                </c:pt>
                <c:pt idx="20">
                  <c:v>6</c:v>
                </c:pt>
                <c:pt idx="21">
                  <c:v>12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B-4A3A-9466-B4E3E74B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81088"/>
        <c:axId val="59499264"/>
      </c:areaChart>
      <c:catAx>
        <c:axId val="59481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99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99264"/>
        <c:scaling>
          <c:orientation val="minMax"/>
          <c:max val="4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810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2B4-4EA8-B9B9-EAE3A3CAB18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2B4-4EA8-B9B9-EAE3A3CAB18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2B4-4EA8-B9B9-EAE3A3CAB18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2B4-4EA8-B9B9-EAE3A3CAB18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2B4-4EA8-B9B9-EAE3A3CAB18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2B4-4EA8-B9B9-EAE3A3CAB18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2B4-4EA8-B9B9-EAE3A3CAB18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343</c:v>
                </c:pt>
                <c:pt idx="1">
                  <c:v>341</c:v>
                </c:pt>
                <c:pt idx="2">
                  <c:v>38</c:v>
                </c:pt>
                <c:pt idx="3">
                  <c:v>7</c:v>
                </c:pt>
                <c:pt idx="4">
                  <c:v>311</c:v>
                </c:pt>
                <c:pt idx="5">
                  <c:v>327</c:v>
                </c:pt>
                <c:pt idx="6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B4-4EA8-B9B9-EAE3A3CAB1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545856"/>
        <c:axId val="59547648"/>
      </c:barChart>
      <c:catAx>
        <c:axId val="59545856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4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58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91</c:v>
                </c:pt>
                <c:pt idx="4">
                  <c:v>164</c:v>
                </c:pt>
                <c:pt idx="5">
                  <c:v>60</c:v>
                </c:pt>
                <c:pt idx="6">
                  <c:v>12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9-4C58-8A1D-F39B27C08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8256"/>
        <c:axId val="59654144"/>
        <c:axId val="0"/>
      </c:bar3DChart>
      <c:catAx>
        <c:axId val="596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82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92</c:v>
                </c:pt>
                <c:pt idx="4">
                  <c:v>155</c:v>
                </c:pt>
                <c:pt idx="5">
                  <c:v>63</c:v>
                </c:pt>
                <c:pt idx="6">
                  <c:v>17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9-44A1-9757-EA94F3712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088"/>
        <c:axId val="59578624"/>
        <c:axId val="0"/>
      </c:bar3DChart>
      <c:catAx>
        <c:axId val="595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  <c:pt idx="5">
                  <c:v>12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3-40E8-B970-66FC08C0E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336"/>
        <c:axId val="59599872"/>
        <c:axId val="0"/>
      </c:bar3DChart>
      <c:catAx>
        <c:axId val="595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9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9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C-45C3-89FB-BC80C9BB3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19584"/>
        <c:axId val="59695104"/>
        <c:axId val="0"/>
      </c:bar3DChart>
      <c:catAx>
        <c:axId val="596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1958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502</c:v>
                </c:pt>
                <c:pt idx="1">
                  <c:v>496</c:v>
                </c:pt>
                <c:pt idx="2">
                  <c:v>292</c:v>
                </c:pt>
                <c:pt idx="3">
                  <c:v>213</c:v>
                </c:pt>
                <c:pt idx="4">
                  <c:v>446</c:v>
                </c:pt>
                <c:pt idx="5">
                  <c:v>459</c:v>
                </c:pt>
                <c:pt idx="6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0-4B3C-B668-6A8C11BBF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32992"/>
        <c:axId val="56534528"/>
        <c:axId val="0"/>
      </c:bar3DChart>
      <c:catAx>
        <c:axId val="56532992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34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3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329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81</c:v>
                </c:pt>
                <c:pt idx="4">
                  <c:v>153</c:v>
                </c:pt>
                <c:pt idx="5">
                  <c:v>64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8-400A-9AAE-C68C1DC5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31648"/>
        <c:axId val="59933440"/>
        <c:axId val="0"/>
      </c:bar3DChart>
      <c:catAx>
        <c:axId val="599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1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94</c:v>
                </c:pt>
                <c:pt idx="4">
                  <c:v>150</c:v>
                </c:pt>
                <c:pt idx="5">
                  <c:v>55</c:v>
                </c:pt>
                <c:pt idx="6">
                  <c:v>12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9-49EC-BCD4-4AAA26728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360"/>
        <c:axId val="60048896"/>
        <c:axId val="0"/>
      </c:bar3DChart>
      <c:catAx>
        <c:axId val="600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8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3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93</c:v>
                </c:pt>
                <c:pt idx="4">
                  <c:v>144</c:v>
                </c:pt>
                <c:pt idx="5">
                  <c:v>62</c:v>
                </c:pt>
                <c:pt idx="6">
                  <c:v>12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A-46DD-A805-ED1B6AF14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416"/>
        <c:axId val="60061952"/>
        <c:axId val="0"/>
      </c:bar3DChart>
      <c:catAx>
        <c:axId val="600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1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4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51</c:v>
                </c:pt>
                <c:pt idx="3">
                  <c:v>459</c:v>
                </c:pt>
                <c:pt idx="4">
                  <c:v>779</c:v>
                </c:pt>
                <c:pt idx="5">
                  <c:v>319</c:v>
                </c:pt>
                <c:pt idx="6">
                  <c:v>60</c:v>
                </c:pt>
                <c:pt idx="7">
                  <c:v>14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D-4885-B03C-815B517A6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22624"/>
        <c:axId val="60124160"/>
        <c:axId val="0"/>
      </c:bar3DChart>
      <c:catAx>
        <c:axId val="6012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26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7F3-4F7A-BA00-D29BE2FB8E90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F3-4F7A-BA00-D29BE2FB8E9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7F3-4F7A-BA00-D29BE2FB8E9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7F3-4F7A-BA00-D29BE2FB8E9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0.90536026721806906</c:v>
                </c:pt>
                <c:pt idx="1">
                  <c:v>9.4639732781930969E-2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F3-4F7A-BA00-D29BE2FB8E9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1188</c:v>
                </c:pt>
                <c:pt idx="1">
                  <c:v>1178</c:v>
                </c:pt>
                <c:pt idx="2">
                  <c:v>368</c:v>
                </c:pt>
                <c:pt idx="3">
                  <c:v>227</c:v>
                </c:pt>
                <c:pt idx="4">
                  <c:v>1068</c:v>
                </c:pt>
                <c:pt idx="5">
                  <c:v>1113</c:v>
                </c:pt>
                <c:pt idx="6">
                  <c:v>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C-457B-8A6B-3BA25BBC0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1904"/>
        <c:axId val="60413440"/>
        <c:axId val="0"/>
      </c:bar3DChart>
      <c:catAx>
        <c:axId val="6041190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190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BF-4183-8699-CD371D577653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2BF-4183-8699-CD371D577653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2BF-4183-8699-CD371D577653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2BF-4183-8699-CD371D577653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2BF-4183-8699-CD371D577653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2BF-4183-8699-CD371D577653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2BF-4183-8699-CD371D577653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2BF-4183-8699-CD371D577653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2BF-4183-8699-CD371D577653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2BF-4183-8699-CD371D577653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2BF-4183-8699-CD371D577653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2BF-4183-8699-CD371D577653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2BF-4183-8699-CD371D577653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2BF-4183-8699-CD371D577653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2BF-4183-8699-CD371D577653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B2BF-4183-8699-CD371D577653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2BF-4183-8699-CD371D577653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B2BF-4183-8699-CD371D577653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2BF-4183-8699-CD371D577653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2BF-4183-8699-CD371D577653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B2BF-4183-8699-CD371D577653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B2BF-4183-8699-CD371D577653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B2BF-4183-8699-CD371D577653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2BF-4183-8699-CD371D577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3</c:v>
                </c:pt>
                <c:pt idx="4">
                  <c:v>11</c:v>
                </c:pt>
                <c:pt idx="5">
                  <c:v>27</c:v>
                </c:pt>
                <c:pt idx="6">
                  <c:v>31</c:v>
                </c:pt>
                <c:pt idx="7">
                  <c:v>90</c:v>
                </c:pt>
                <c:pt idx="8">
                  <c:v>94</c:v>
                </c:pt>
                <c:pt idx="9">
                  <c:v>78</c:v>
                </c:pt>
                <c:pt idx="10">
                  <c:v>56</c:v>
                </c:pt>
                <c:pt idx="11">
                  <c:v>69</c:v>
                </c:pt>
                <c:pt idx="12">
                  <c:v>64</c:v>
                </c:pt>
                <c:pt idx="13">
                  <c:v>101</c:v>
                </c:pt>
                <c:pt idx="14">
                  <c:v>80</c:v>
                </c:pt>
                <c:pt idx="15">
                  <c:v>77</c:v>
                </c:pt>
                <c:pt idx="16">
                  <c:v>87</c:v>
                </c:pt>
                <c:pt idx="17">
                  <c:v>96</c:v>
                </c:pt>
                <c:pt idx="18">
                  <c:v>62</c:v>
                </c:pt>
                <c:pt idx="19">
                  <c:v>33</c:v>
                </c:pt>
                <c:pt idx="20">
                  <c:v>31</c:v>
                </c:pt>
                <c:pt idx="21">
                  <c:v>65</c:v>
                </c:pt>
                <c:pt idx="22">
                  <c:v>12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BF-4183-8699-CD371D5776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4464"/>
        <c:axId val="60336000"/>
      </c:barChart>
      <c:catAx>
        <c:axId val="60334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60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44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4A-43D7-AB61-CB1126023F7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4A-43D7-AB61-CB1126023F7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14A-43D7-AB61-CB1126023F7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14A-43D7-AB61-CB1126023F7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14A-43D7-AB61-CB1126023F7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14A-43D7-AB61-CB1126023F7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14A-43D7-AB61-CB1126023F78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14A-43D7-AB61-CB1126023F78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814A-43D7-AB61-CB1126023F78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14A-43D7-AB61-CB1126023F78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14A-43D7-AB61-CB1126023F78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4A-43D7-AB61-CB1126023F78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14A-43D7-AB61-CB1126023F78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14A-43D7-AB61-CB1126023F78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14A-43D7-AB61-CB1126023F7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814A-43D7-AB61-CB1126023F78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814A-43D7-AB61-CB1126023F78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814A-43D7-AB61-CB1126023F78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14A-43D7-AB61-CB1126023F78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14A-43D7-AB61-CB1126023F78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14A-43D7-AB61-CB1126023F78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814A-43D7-AB61-CB1126023F78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814A-43D7-AB61-CB1126023F78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14A-43D7-AB61-CB1126023F7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8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13</c:v>
                </c:pt>
                <c:pt idx="9">
                  <c:v>17</c:v>
                </c:pt>
                <c:pt idx="10">
                  <c:v>23</c:v>
                </c:pt>
                <c:pt idx="11">
                  <c:v>17</c:v>
                </c:pt>
                <c:pt idx="12">
                  <c:v>17</c:v>
                </c:pt>
                <c:pt idx="13">
                  <c:v>12</c:v>
                </c:pt>
                <c:pt idx="14">
                  <c:v>18</c:v>
                </c:pt>
                <c:pt idx="15">
                  <c:v>12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19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14A-43D7-AB61-CB1126023F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336"/>
        <c:axId val="60580224"/>
      </c:barChart>
      <c:catAx>
        <c:axId val="60574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2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3</c:v>
                </c:pt>
                <c:pt idx="4">
                  <c:v>11</c:v>
                </c:pt>
                <c:pt idx="5">
                  <c:v>27</c:v>
                </c:pt>
                <c:pt idx="6">
                  <c:v>31</c:v>
                </c:pt>
                <c:pt idx="7">
                  <c:v>90</c:v>
                </c:pt>
                <c:pt idx="8">
                  <c:v>94</c:v>
                </c:pt>
                <c:pt idx="9">
                  <c:v>78</c:v>
                </c:pt>
                <c:pt idx="10">
                  <c:v>56</c:v>
                </c:pt>
                <c:pt idx="11">
                  <c:v>69</c:v>
                </c:pt>
                <c:pt idx="12">
                  <c:v>64</c:v>
                </c:pt>
                <c:pt idx="13">
                  <c:v>101</c:v>
                </c:pt>
                <c:pt idx="14">
                  <c:v>80</c:v>
                </c:pt>
                <c:pt idx="15">
                  <c:v>77</c:v>
                </c:pt>
                <c:pt idx="16">
                  <c:v>87</c:v>
                </c:pt>
                <c:pt idx="17">
                  <c:v>96</c:v>
                </c:pt>
                <c:pt idx="18">
                  <c:v>62</c:v>
                </c:pt>
                <c:pt idx="19">
                  <c:v>33</c:v>
                </c:pt>
                <c:pt idx="20">
                  <c:v>31</c:v>
                </c:pt>
                <c:pt idx="21">
                  <c:v>65</c:v>
                </c:pt>
                <c:pt idx="22">
                  <c:v>12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9-4B67-B742-97EDAE5E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104"/>
        <c:axId val="60601088"/>
      </c:areaChart>
      <c:catAx>
        <c:axId val="60591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11</c:v>
                </c:pt>
                <c:pt idx="5">
                  <c:v>26</c:v>
                </c:pt>
                <c:pt idx="6">
                  <c:v>37</c:v>
                </c:pt>
                <c:pt idx="7">
                  <c:v>82</c:v>
                </c:pt>
                <c:pt idx="8">
                  <c:v>87</c:v>
                </c:pt>
                <c:pt idx="9">
                  <c:v>72</c:v>
                </c:pt>
                <c:pt idx="10">
                  <c:v>61</c:v>
                </c:pt>
                <c:pt idx="11">
                  <c:v>71</c:v>
                </c:pt>
                <c:pt idx="12">
                  <c:v>89</c:v>
                </c:pt>
                <c:pt idx="13">
                  <c:v>77</c:v>
                </c:pt>
                <c:pt idx="14">
                  <c:v>89</c:v>
                </c:pt>
                <c:pt idx="15">
                  <c:v>96</c:v>
                </c:pt>
                <c:pt idx="16">
                  <c:v>97</c:v>
                </c:pt>
                <c:pt idx="17">
                  <c:v>86</c:v>
                </c:pt>
                <c:pt idx="18">
                  <c:v>43</c:v>
                </c:pt>
                <c:pt idx="19">
                  <c:v>37</c:v>
                </c:pt>
                <c:pt idx="20">
                  <c:v>49</c:v>
                </c:pt>
                <c:pt idx="21">
                  <c:v>45</c:v>
                </c:pt>
                <c:pt idx="22">
                  <c:v>2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8-4BBE-92A6-0369AB8C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11968"/>
        <c:axId val="60630144"/>
      </c:areaChart>
      <c:catAx>
        <c:axId val="60611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119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996-4099-83B4-C957BB571E57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96-4099-83B4-C957BB571E5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8996-4099-83B4-C957BB571E57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996-4099-83B4-C957BB571E5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0.82652009618687738</c:v>
                </c:pt>
                <c:pt idx="1">
                  <c:v>0.17347990381312264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96-4099-83B4-C957BB571E5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12</c:v>
                </c:pt>
                <c:pt idx="3">
                  <c:v>10</c:v>
                </c:pt>
                <c:pt idx="4">
                  <c:v>9</c:v>
                </c:pt>
                <c:pt idx="5">
                  <c:v>18</c:v>
                </c:pt>
                <c:pt idx="6">
                  <c:v>7</c:v>
                </c:pt>
                <c:pt idx="7">
                  <c:v>13</c:v>
                </c:pt>
                <c:pt idx="8">
                  <c:v>12</c:v>
                </c:pt>
                <c:pt idx="9">
                  <c:v>27</c:v>
                </c:pt>
                <c:pt idx="10">
                  <c:v>32</c:v>
                </c:pt>
                <c:pt idx="11">
                  <c:v>30</c:v>
                </c:pt>
                <c:pt idx="12">
                  <c:v>24</c:v>
                </c:pt>
                <c:pt idx="13">
                  <c:v>28</c:v>
                </c:pt>
                <c:pt idx="14">
                  <c:v>20</c:v>
                </c:pt>
                <c:pt idx="15">
                  <c:v>26</c:v>
                </c:pt>
                <c:pt idx="16">
                  <c:v>24</c:v>
                </c:pt>
                <c:pt idx="17">
                  <c:v>18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6-47F0-85FC-CE9D2E5E5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69952"/>
        <c:axId val="60671488"/>
      </c:areaChart>
      <c:catAx>
        <c:axId val="60669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6995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8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13</c:v>
                </c:pt>
                <c:pt idx="9">
                  <c:v>17</c:v>
                </c:pt>
                <c:pt idx="10">
                  <c:v>23</c:v>
                </c:pt>
                <c:pt idx="11">
                  <c:v>17</c:v>
                </c:pt>
                <c:pt idx="12">
                  <c:v>17</c:v>
                </c:pt>
                <c:pt idx="13">
                  <c:v>12</c:v>
                </c:pt>
                <c:pt idx="14">
                  <c:v>18</c:v>
                </c:pt>
                <c:pt idx="15">
                  <c:v>12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19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D-4ED4-86BE-E0F33D599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448"/>
        <c:axId val="60761984"/>
      </c:areaChart>
      <c:catAx>
        <c:axId val="60760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1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4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11</c:v>
                </c:pt>
                <c:pt idx="6">
                  <c:v>26</c:v>
                </c:pt>
                <c:pt idx="7">
                  <c:v>70</c:v>
                </c:pt>
                <c:pt idx="8">
                  <c:v>106</c:v>
                </c:pt>
                <c:pt idx="9">
                  <c:v>62</c:v>
                </c:pt>
                <c:pt idx="10">
                  <c:v>60</c:v>
                </c:pt>
                <c:pt idx="11">
                  <c:v>57</c:v>
                </c:pt>
                <c:pt idx="12">
                  <c:v>75</c:v>
                </c:pt>
                <c:pt idx="13">
                  <c:v>91</c:v>
                </c:pt>
                <c:pt idx="14">
                  <c:v>68</c:v>
                </c:pt>
                <c:pt idx="15">
                  <c:v>79</c:v>
                </c:pt>
                <c:pt idx="16">
                  <c:v>79</c:v>
                </c:pt>
                <c:pt idx="17">
                  <c:v>90</c:v>
                </c:pt>
                <c:pt idx="18">
                  <c:v>52</c:v>
                </c:pt>
                <c:pt idx="19">
                  <c:v>36</c:v>
                </c:pt>
                <c:pt idx="20">
                  <c:v>30</c:v>
                </c:pt>
                <c:pt idx="21">
                  <c:v>46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C-4200-90FC-A67AC127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600"/>
        <c:axId val="60795136"/>
      </c:areaChart>
      <c:catAx>
        <c:axId val="60793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60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10</c:v>
                </c:pt>
                <c:pt idx="5">
                  <c:v>25</c:v>
                </c:pt>
                <c:pt idx="6">
                  <c:v>26</c:v>
                </c:pt>
                <c:pt idx="7">
                  <c:v>76</c:v>
                </c:pt>
                <c:pt idx="8">
                  <c:v>108</c:v>
                </c:pt>
                <c:pt idx="9">
                  <c:v>85</c:v>
                </c:pt>
                <c:pt idx="10">
                  <c:v>50</c:v>
                </c:pt>
                <c:pt idx="11">
                  <c:v>69</c:v>
                </c:pt>
                <c:pt idx="12">
                  <c:v>71</c:v>
                </c:pt>
                <c:pt idx="13">
                  <c:v>84</c:v>
                </c:pt>
                <c:pt idx="14">
                  <c:v>66</c:v>
                </c:pt>
                <c:pt idx="15">
                  <c:v>84</c:v>
                </c:pt>
                <c:pt idx="16">
                  <c:v>80</c:v>
                </c:pt>
                <c:pt idx="17">
                  <c:v>91</c:v>
                </c:pt>
                <c:pt idx="18">
                  <c:v>60</c:v>
                </c:pt>
                <c:pt idx="19">
                  <c:v>26</c:v>
                </c:pt>
                <c:pt idx="20">
                  <c:v>32</c:v>
                </c:pt>
                <c:pt idx="21">
                  <c:v>46</c:v>
                </c:pt>
                <c:pt idx="22">
                  <c:v>13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E-4282-B391-0508056FC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464"/>
        <c:axId val="60816000"/>
      </c:areaChart>
      <c:catAx>
        <c:axId val="60814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4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11</c:v>
                </c:pt>
                <c:pt idx="5">
                  <c:v>28</c:v>
                </c:pt>
                <c:pt idx="6">
                  <c:v>32</c:v>
                </c:pt>
                <c:pt idx="7">
                  <c:v>73</c:v>
                </c:pt>
                <c:pt idx="8">
                  <c:v>105</c:v>
                </c:pt>
                <c:pt idx="9">
                  <c:v>84</c:v>
                </c:pt>
                <c:pt idx="10">
                  <c:v>51</c:v>
                </c:pt>
                <c:pt idx="11">
                  <c:v>80</c:v>
                </c:pt>
                <c:pt idx="12">
                  <c:v>64</c:v>
                </c:pt>
                <c:pt idx="13">
                  <c:v>97</c:v>
                </c:pt>
                <c:pt idx="14">
                  <c:v>59</c:v>
                </c:pt>
                <c:pt idx="15">
                  <c:v>81</c:v>
                </c:pt>
                <c:pt idx="16">
                  <c:v>76</c:v>
                </c:pt>
                <c:pt idx="17">
                  <c:v>85</c:v>
                </c:pt>
                <c:pt idx="18">
                  <c:v>67</c:v>
                </c:pt>
                <c:pt idx="19">
                  <c:v>44</c:v>
                </c:pt>
                <c:pt idx="20">
                  <c:v>22</c:v>
                </c:pt>
                <c:pt idx="21">
                  <c:v>56</c:v>
                </c:pt>
                <c:pt idx="22">
                  <c:v>22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D-4802-8C4E-233A8B604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4736"/>
        <c:axId val="60726272"/>
      </c:areaChart>
      <c:catAx>
        <c:axId val="60724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47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89B-4D11-B2FB-FCFC96DC94A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89B-4D11-B2FB-FCFC96DC94A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89B-4D11-B2FB-FCFC96DC94A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89B-4D11-B2FB-FCFC96DC94A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89B-4D11-B2FB-FCFC96DC94A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89B-4D11-B2FB-FCFC96DC94A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89B-4D11-B2FB-FCFC96DC94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1188</c:v>
                </c:pt>
                <c:pt idx="1">
                  <c:v>1178</c:v>
                </c:pt>
                <c:pt idx="2">
                  <c:v>368</c:v>
                </c:pt>
                <c:pt idx="3">
                  <c:v>227</c:v>
                </c:pt>
                <c:pt idx="4">
                  <c:v>1068</c:v>
                </c:pt>
                <c:pt idx="5">
                  <c:v>1113</c:v>
                </c:pt>
                <c:pt idx="6">
                  <c:v>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9B-4D11-B2FB-FCFC96DC94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384"/>
        <c:axId val="60913920"/>
      </c:barChart>
      <c:catAx>
        <c:axId val="60912384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3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38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845</c:v>
                </c:pt>
                <c:pt idx="1">
                  <c:v>837</c:v>
                </c:pt>
                <c:pt idx="2">
                  <c:v>330</c:v>
                </c:pt>
                <c:pt idx="3">
                  <c:v>220</c:v>
                </c:pt>
                <c:pt idx="4">
                  <c:v>757</c:v>
                </c:pt>
                <c:pt idx="5">
                  <c:v>786</c:v>
                </c:pt>
                <c:pt idx="6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D-43CE-978D-B0F9ACE34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00800"/>
        <c:axId val="61102336"/>
        <c:axId val="0"/>
      </c:bar3DChart>
      <c:catAx>
        <c:axId val="6110080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0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0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0D4-4CB4-8B25-ED760D499F92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D4-4CB4-8B25-ED760D499F9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E0D4-4CB4-8B25-ED760D499F92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0D4-4CB4-8B25-ED760D499F9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0.88040878451837357</c:v>
                </c:pt>
                <c:pt idx="1">
                  <c:v>0.11959121548162643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D4-4CB4-8B25-ED760D499F9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5A-45BA-93EC-33D08ED7B28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25A-45BA-93EC-33D08ED7B28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25A-45BA-93EC-33D08ED7B28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25A-45BA-93EC-33D08ED7B28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25A-45BA-93EC-33D08ED7B28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25A-45BA-93EC-33D08ED7B28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25A-45BA-93EC-33D08ED7B28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25A-45BA-93EC-33D08ED7B28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25A-45BA-93EC-33D08ED7B28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25A-45BA-93EC-33D08ED7B289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25A-45BA-93EC-33D08ED7B289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25A-45BA-93EC-33D08ED7B289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25A-45BA-93EC-33D08ED7B289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25A-45BA-93EC-33D08ED7B289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625A-45BA-93EC-33D08ED7B289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25A-45BA-93EC-33D08ED7B289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25A-45BA-93EC-33D08ED7B289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625A-45BA-93EC-33D08ED7B289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25A-45BA-93EC-33D08ED7B289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625A-45BA-93EC-33D08ED7B289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625A-45BA-93EC-33D08ED7B289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625A-45BA-93EC-33D08ED7B289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625A-45BA-93EC-33D08ED7B289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25A-45BA-93EC-33D08ED7B28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8</c:v>
                </c:pt>
                <c:pt idx="5">
                  <c:v>23</c:v>
                </c:pt>
                <c:pt idx="6">
                  <c:v>24</c:v>
                </c:pt>
                <c:pt idx="7">
                  <c:v>53</c:v>
                </c:pt>
                <c:pt idx="8">
                  <c:v>57</c:v>
                </c:pt>
                <c:pt idx="9">
                  <c:v>43</c:v>
                </c:pt>
                <c:pt idx="10">
                  <c:v>33</c:v>
                </c:pt>
                <c:pt idx="11">
                  <c:v>46</c:v>
                </c:pt>
                <c:pt idx="12">
                  <c:v>46</c:v>
                </c:pt>
                <c:pt idx="13">
                  <c:v>76</c:v>
                </c:pt>
                <c:pt idx="14">
                  <c:v>54</c:v>
                </c:pt>
                <c:pt idx="15">
                  <c:v>52</c:v>
                </c:pt>
                <c:pt idx="16">
                  <c:v>68</c:v>
                </c:pt>
                <c:pt idx="17">
                  <c:v>84</c:v>
                </c:pt>
                <c:pt idx="18">
                  <c:v>51</c:v>
                </c:pt>
                <c:pt idx="19">
                  <c:v>27</c:v>
                </c:pt>
                <c:pt idx="20">
                  <c:v>22</c:v>
                </c:pt>
                <c:pt idx="21">
                  <c:v>50</c:v>
                </c:pt>
                <c:pt idx="22">
                  <c:v>11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25A-45BA-93EC-33D08ED7B2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264"/>
        <c:axId val="61068800"/>
      </c:barChart>
      <c:catAx>
        <c:axId val="61067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88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2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C2F-4F42-B0D8-F92946EA890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C2F-4F42-B0D8-F92946EA890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C2F-4F42-B0D8-F92946EA890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C2F-4F42-B0D8-F92946EA890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C2F-4F42-B0D8-F92946EA890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C2F-4F42-B0D8-F92946EA890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C2F-4F42-B0D8-F92946EA8908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C2F-4F42-B0D8-F92946EA8908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C2F-4F42-B0D8-F92946EA8908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C2F-4F42-B0D8-F92946EA8908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C2F-4F42-B0D8-F92946EA8908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C2F-4F42-B0D8-F92946EA8908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C2F-4F42-B0D8-F92946EA8908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C2F-4F42-B0D8-F92946EA8908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0C2F-4F42-B0D8-F92946EA890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0C2F-4F42-B0D8-F92946EA8908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0C2F-4F42-B0D8-F92946EA8908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0C2F-4F42-B0D8-F92946EA8908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C2F-4F42-B0D8-F92946EA8908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0C2F-4F42-B0D8-F92946EA8908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0C2F-4F42-B0D8-F92946EA8908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0C2F-4F42-B0D8-F92946EA8908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0C2F-4F42-B0D8-F92946EA8908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C2F-4F42-B0D8-F92946EA890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8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11</c:v>
                </c:pt>
                <c:pt idx="9">
                  <c:v>17</c:v>
                </c:pt>
                <c:pt idx="10">
                  <c:v>22</c:v>
                </c:pt>
                <c:pt idx="11">
                  <c:v>17</c:v>
                </c:pt>
                <c:pt idx="12">
                  <c:v>17</c:v>
                </c:pt>
                <c:pt idx="13">
                  <c:v>11</c:v>
                </c:pt>
                <c:pt idx="14">
                  <c:v>18</c:v>
                </c:pt>
                <c:pt idx="15">
                  <c:v>12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2F-4F42-B0D8-F92946EA89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94848"/>
        <c:axId val="61304832"/>
      </c:barChart>
      <c:catAx>
        <c:axId val="6129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48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948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B47-4146-8324-2CFB8C8BB37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B47-4146-8324-2CFB8C8BB37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B47-4146-8324-2CFB8C8BB37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B47-4146-8324-2CFB8C8BB37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B47-4146-8324-2CFB8C8BB37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B47-4146-8324-2CFB8C8BB37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B47-4146-8324-2CFB8C8BB37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B47-4146-8324-2CFB8C8BB37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B47-4146-8324-2CFB8C8BB37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B47-4146-8324-2CFB8C8BB37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B47-4146-8324-2CFB8C8BB37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B47-4146-8324-2CFB8C8BB37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B47-4146-8324-2CFB8C8BB37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B47-4146-8324-2CFB8C8BB37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0B47-4146-8324-2CFB8C8BB37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0B47-4146-8324-2CFB8C8BB37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0B47-4146-8324-2CFB8C8BB37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0B47-4146-8324-2CFB8C8BB37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B47-4146-8324-2CFB8C8BB37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0B47-4146-8324-2CFB8C8BB37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0B47-4146-8324-2CFB8C8BB37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0B47-4146-8324-2CFB8C8BB37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0B47-4146-8324-2CFB8C8BB37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B47-4146-8324-2CFB8C8BB37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22</c:v>
                </c:pt>
                <c:pt idx="6">
                  <c:v>14</c:v>
                </c:pt>
                <c:pt idx="7">
                  <c:v>25</c:v>
                </c:pt>
                <c:pt idx="8">
                  <c:v>21</c:v>
                </c:pt>
                <c:pt idx="9">
                  <c:v>10</c:v>
                </c:pt>
                <c:pt idx="10">
                  <c:v>19</c:v>
                </c:pt>
                <c:pt idx="11">
                  <c:v>24</c:v>
                </c:pt>
                <c:pt idx="12">
                  <c:v>24</c:v>
                </c:pt>
                <c:pt idx="13">
                  <c:v>51</c:v>
                </c:pt>
                <c:pt idx="14">
                  <c:v>35</c:v>
                </c:pt>
                <c:pt idx="15">
                  <c:v>25</c:v>
                </c:pt>
                <c:pt idx="16">
                  <c:v>48</c:v>
                </c:pt>
                <c:pt idx="17">
                  <c:v>61</c:v>
                </c:pt>
                <c:pt idx="18">
                  <c:v>47</c:v>
                </c:pt>
                <c:pt idx="19">
                  <c:v>20</c:v>
                </c:pt>
                <c:pt idx="20">
                  <c:v>10</c:v>
                </c:pt>
                <c:pt idx="21">
                  <c:v>32</c:v>
                </c:pt>
                <c:pt idx="22">
                  <c:v>10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47-4146-8324-2CFB8C8BB3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02976"/>
        <c:axId val="56321152"/>
      </c:barChart>
      <c:catAx>
        <c:axId val="56302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1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029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8</c:v>
                </c:pt>
                <c:pt idx="5">
                  <c:v>23</c:v>
                </c:pt>
                <c:pt idx="6">
                  <c:v>24</c:v>
                </c:pt>
                <c:pt idx="7">
                  <c:v>53</c:v>
                </c:pt>
                <c:pt idx="8">
                  <c:v>57</c:v>
                </c:pt>
                <c:pt idx="9">
                  <c:v>43</c:v>
                </c:pt>
                <c:pt idx="10">
                  <c:v>33</c:v>
                </c:pt>
                <c:pt idx="11">
                  <c:v>46</c:v>
                </c:pt>
                <c:pt idx="12">
                  <c:v>46</c:v>
                </c:pt>
                <c:pt idx="13">
                  <c:v>76</c:v>
                </c:pt>
                <c:pt idx="14">
                  <c:v>54</c:v>
                </c:pt>
                <c:pt idx="15">
                  <c:v>52</c:v>
                </c:pt>
                <c:pt idx="16">
                  <c:v>68</c:v>
                </c:pt>
                <c:pt idx="17">
                  <c:v>84</c:v>
                </c:pt>
                <c:pt idx="18">
                  <c:v>51</c:v>
                </c:pt>
                <c:pt idx="19">
                  <c:v>27</c:v>
                </c:pt>
                <c:pt idx="20">
                  <c:v>22</c:v>
                </c:pt>
                <c:pt idx="21">
                  <c:v>50</c:v>
                </c:pt>
                <c:pt idx="22">
                  <c:v>11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1-44A0-B08C-A26CF236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5712"/>
        <c:axId val="61329792"/>
      </c:areaChart>
      <c:catAx>
        <c:axId val="61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29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2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22</c:v>
                </c:pt>
                <c:pt idx="6">
                  <c:v>26</c:v>
                </c:pt>
                <c:pt idx="7">
                  <c:v>54</c:v>
                </c:pt>
                <c:pt idx="8">
                  <c:v>48</c:v>
                </c:pt>
                <c:pt idx="9">
                  <c:v>43</c:v>
                </c:pt>
                <c:pt idx="10">
                  <c:v>39</c:v>
                </c:pt>
                <c:pt idx="11">
                  <c:v>45</c:v>
                </c:pt>
                <c:pt idx="12">
                  <c:v>71</c:v>
                </c:pt>
                <c:pt idx="13">
                  <c:v>56</c:v>
                </c:pt>
                <c:pt idx="14">
                  <c:v>59</c:v>
                </c:pt>
                <c:pt idx="15">
                  <c:v>71</c:v>
                </c:pt>
                <c:pt idx="16">
                  <c:v>77</c:v>
                </c:pt>
                <c:pt idx="17">
                  <c:v>68</c:v>
                </c:pt>
                <c:pt idx="18">
                  <c:v>37</c:v>
                </c:pt>
                <c:pt idx="19">
                  <c:v>27</c:v>
                </c:pt>
                <c:pt idx="20">
                  <c:v>36</c:v>
                </c:pt>
                <c:pt idx="21">
                  <c:v>35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D-49B4-8AC0-F5394DAB0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2960"/>
        <c:axId val="61367040"/>
      </c:areaChart>
      <c:catAx>
        <c:axId val="61352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529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23</c:v>
                </c:pt>
                <c:pt idx="10">
                  <c:v>29</c:v>
                </c:pt>
                <c:pt idx="11">
                  <c:v>27</c:v>
                </c:pt>
                <c:pt idx="12">
                  <c:v>22</c:v>
                </c:pt>
                <c:pt idx="13">
                  <c:v>25</c:v>
                </c:pt>
                <c:pt idx="14">
                  <c:v>20</c:v>
                </c:pt>
                <c:pt idx="15">
                  <c:v>24</c:v>
                </c:pt>
                <c:pt idx="16">
                  <c:v>24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C-4EE9-98F2-EAD299F8D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73824"/>
        <c:axId val="61396096"/>
      </c:areaChart>
      <c:catAx>
        <c:axId val="61373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738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8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11</c:v>
                </c:pt>
                <c:pt idx="9">
                  <c:v>17</c:v>
                </c:pt>
                <c:pt idx="10">
                  <c:v>22</c:v>
                </c:pt>
                <c:pt idx="11">
                  <c:v>17</c:v>
                </c:pt>
                <c:pt idx="12">
                  <c:v>17</c:v>
                </c:pt>
                <c:pt idx="13">
                  <c:v>11</c:v>
                </c:pt>
                <c:pt idx="14">
                  <c:v>18</c:v>
                </c:pt>
                <c:pt idx="15">
                  <c:v>12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B-440D-9485-4DAC30AE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0592"/>
        <c:axId val="61552128"/>
      </c:areaChart>
      <c:catAx>
        <c:axId val="61550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5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5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50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21</c:v>
                </c:pt>
                <c:pt idx="7">
                  <c:v>43</c:v>
                </c:pt>
                <c:pt idx="8">
                  <c:v>63</c:v>
                </c:pt>
                <c:pt idx="9">
                  <c:v>37</c:v>
                </c:pt>
                <c:pt idx="10">
                  <c:v>39</c:v>
                </c:pt>
                <c:pt idx="11">
                  <c:v>36</c:v>
                </c:pt>
                <c:pt idx="12">
                  <c:v>50</c:v>
                </c:pt>
                <c:pt idx="13">
                  <c:v>73</c:v>
                </c:pt>
                <c:pt idx="14">
                  <c:v>48</c:v>
                </c:pt>
                <c:pt idx="15">
                  <c:v>49</c:v>
                </c:pt>
                <c:pt idx="16">
                  <c:v>61</c:v>
                </c:pt>
                <c:pt idx="17">
                  <c:v>74</c:v>
                </c:pt>
                <c:pt idx="18">
                  <c:v>44</c:v>
                </c:pt>
                <c:pt idx="19">
                  <c:v>30</c:v>
                </c:pt>
                <c:pt idx="20">
                  <c:v>18</c:v>
                </c:pt>
                <c:pt idx="21">
                  <c:v>39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1-446B-9FF9-DC2460CF3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3744"/>
        <c:axId val="61585280"/>
      </c:areaChart>
      <c:catAx>
        <c:axId val="61583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37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21</c:v>
                </c:pt>
                <c:pt idx="6">
                  <c:v>20</c:v>
                </c:pt>
                <c:pt idx="7">
                  <c:v>46</c:v>
                </c:pt>
                <c:pt idx="8">
                  <c:v>64</c:v>
                </c:pt>
                <c:pt idx="9">
                  <c:v>51</c:v>
                </c:pt>
                <c:pt idx="10">
                  <c:v>31</c:v>
                </c:pt>
                <c:pt idx="11">
                  <c:v>45</c:v>
                </c:pt>
                <c:pt idx="12">
                  <c:v>52</c:v>
                </c:pt>
                <c:pt idx="13">
                  <c:v>67</c:v>
                </c:pt>
                <c:pt idx="14">
                  <c:v>43</c:v>
                </c:pt>
                <c:pt idx="15">
                  <c:v>56</c:v>
                </c:pt>
                <c:pt idx="16">
                  <c:v>65</c:v>
                </c:pt>
                <c:pt idx="17">
                  <c:v>76</c:v>
                </c:pt>
                <c:pt idx="18">
                  <c:v>50</c:v>
                </c:pt>
                <c:pt idx="19">
                  <c:v>19</c:v>
                </c:pt>
                <c:pt idx="20">
                  <c:v>20</c:v>
                </c:pt>
                <c:pt idx="21">
                  <c:v>38</c:v>
                </c:pt>
                <c:pt idx="22">
                  <c:v>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3-4C0E-AD9C-768075A7B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088"/>
        <c:axId val="61626624"/>
      </c:areaChart>
      <c:catAx>
        <c:axId val="61625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6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0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8</c:v>
                </c:pt>
                <c:pt idx="5">
                  <c:v>25</c:v>
                </c:pt>
                <c:pt idx="6">
                  <c:v>23</c:v>
                </c:pt>
                <c:pt idx="7">
                  <c:v>49</c:v>
                </c:pt>
                <c:pt idx="8">
                  <c:v>63</c:v>
                </c:pt>
                <c:pt idx="9">
                  <c:v>47</c:v>
                </c:pt>
                <c:pt idx="10">
                  <c:v>35</c:v>
                </c:pt>
                <c:pt idx="11">
                  <c:v>52</c:v>
                </c:pt>
                <c:pt idx="12">
                  <c:v>44</c:v>
                </c:pt>
                <c:pt idx="13">
                  <c:v>74</c:v>
                </c:pt>
                <c:pt idx="14">
                  <c:v>47</c:v>
                </c:pt>
                <c:pt idx="15">
                  <c:v>53</c:v>
                </c:pt>
                <c:pt idx="16">
                  <c:v>62</c:v>
                </c:pt>
                <c:pt idx="17">
                  <c:v>73</c:v>
                </c:pt>
                <c:pt idx="18">
                  <c:v>57</c:v>
                </c:pt>
                <c:pt idx="19">
                  <c:v>32</c:v>
                </c:pt>
                <c:pt idx="20">
                  <c:v>16</c:v>
                </c:pt>
                <c:pt idx="21">
                  <c:v>44</c:v>
                </c:pt>
                <c:pt idx="22">
                  <c:v>16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E-4F0F-B393-3EF5D676F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2336"/>
        <c:axId val="61663872"/>
      </c:areaChart>
      <c:catAx>
        <c:axId val="61662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63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63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62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A3-4DDC-9A14-D090E030A07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3A3-4DDC-9A14-D090E030A07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3A3-4DDC-9A14-D090E030A07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3A3-4DDC-9A14-D090E030A07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3A3-4DDC-9A14-D090E030A07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A3-4DDC-9A14-D090E030A07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3A3-4DDC-9A14-D090E030A07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845</c:v>
                </c:pt>
                <c:pt idx="1">
                  <c:v>837</c:v>
                </c:pt>
                <c:pt idx="2">
                  <c:v>330</c:v>
                </c:pt>
                <c:pt idx="3">
                  <c:v>220</c:v>
                </c:pt>
                <c:pt idx="4">
                  <c:v>757</c:v>
                </c:pt>
                <c:pt idx="5">
                  <c:v>786</c:v>
                </c:pt>
                <c:pt idx="6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A3-4DDC-9A14-D090E030A0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288"/>
        <c:axId val="61437824"/>
      </c:barChart>
      <c:catAx>
        <c:axId val="6143628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7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2D5-40F1-A118-4493A977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0928"/>
        <c:axId val="61822464"/>
        <c:axId val="0"/>
      </c:bar3DChart>
      <c:catAx>
        <c:axId val="618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0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35B-4CF5-A2C7-61FAC787CF5A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35B-4CF5-A2C7-61FAC787CF5A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35B-4CF5-A2C7-61FAC787CF5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35B-4CF5-A2C7-61FAC787CF5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2DA-4891-8EEC-075E77CD910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2DA-4891-8EEC-075E77CD910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2DA-4891-8EEC-075E77CD910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2DA-4891-8EEC-075E77CD910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2DA-4891-8EEC-075E77CD910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2DA-4891-8EEC-075E77CD910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2DA-4891-8EEC-075E77CD910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2DA-4891-8EEC-075E77CD910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2DA-4891-8EEC-075E77CD910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2DA-4891-8EEC-075E77CD9107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2DA-4891-8EEC-075E77CD9107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2DA-4891-8EEC-075E77CD9107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2DA-4891-8EEC-075E77CD9107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2DA-4891-8EEC-075E77CD9107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2DA-4891-8EEC-075E77CD9107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2DA-4891-8EEC-075E77CD9107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2DA-4891-8EEC-075E77CD9107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32DA-4891-8EEC-075E77CD9107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2DA-4891-8EEC-075E77CD9107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32DA-4891-8EEC-075E77CD9107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2DA-4891-8EEC-075E77CD910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32DA-4891-8EEC-075E77CD9107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32DA-4891-8EEC-075E77CD9107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2DA-4891-8EEC-075E77CD91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8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17</c:v>
                </c:pt>
                <c:pt idx="10">
                  <c:v>21</c:v>
                </c:pt>
                <c:pt idx="11">
                  <c:v>17</c:v>
                </c:pt>
                <c:pt idx="12">
                  <c:v>17</c:v>
                </c:pt>
                <c:pt idx="13">
                  <c:v>10</c:v>
                </c:pt>
                <c:pt idx="14">
                  <c:v>18</c:v>
                </c:pt>
                <c:pt idx="15">
                  <c:v>12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13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DA-4891-8EEC-075E77CD9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440"/>
        <c:axId val="56830976"/>
      </c:barChart>
      <c:catAx>
        <c:axId val="56829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09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4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C8B-4F05-B645-05EC80DA90C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C8B-4F05-B645-05EC80DA90C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C8B-4F05-B645-05EC80DA90C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C8B-4F05-B645-05EC80DA90C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C8B-4F05-B645-05EC80DA90C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C8B-4F05-B645-05EC80DA90C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C8B-4F05-B645-05EC80DA90C0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C8B-4F05-B645-05EC80DA90C0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9C8B-4F05-B645-05EC80DA90C0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C8B-4F05-B645-05EC80DA90C0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C8B-4F05-B645-05EC80DA90C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C8B-4F05-B645-05EC80DA90C0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C8B-4F05-B645-05EC80DA90C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C8B-4F05-B645-05EC80DA90C0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9C8B-4F05-B645-05EC80DA90C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9C8B-4F05-B645-05EC80DA90C0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C8B-4F05-B645-05EC80DA90C0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9C8B-4F05-B645-05EC80DA90C0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C8B-4F05-B645-05EC80DA90C0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9C8B-4F05-B645-05EC80DA90C0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9C8B-4F05-B645-05EC80DA90C0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9C8B-4F05-B645-05EC80DA90C0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9C8B-4F05-B645-05EC80DA90C0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C8B-4F05-B645-05EC80DA90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9C8B-4F05-B645-05EC80DA90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280"/>
        <c:axId val="64178816"/>
      </c:barChart>
      <c:catAx>
        <c:axId val="6417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88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2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037-44EC-B82C-2E903117F6B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037-44EC-B82C-2E903117F6B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037-44EC-B82C-2E903117F6B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037-44EC-B82C-2E903117F6B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037-44EC-B82C-2E903117F6B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037-44EC-B82C-2E903117F6B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037-44EC-B82C-2E903117F6BF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037-44EC-B82C-2E903117F6BF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037-44EC-B82C-2E903117F6BF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037-44EC-B82C-2E903117F6BF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037-44EC-B82C-2E903117F6BF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037-44EC-B82C-2E903117F6BF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037-44EC-B82C-2E903117F6B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037-44EC-B82C-2E903117F6BF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037-44EC-B82C-2E903117F6BF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037-44EC-B82C-2E903117F6BF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037-44EC-B82C-2E903117F6BF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037-44EC-B82C-2E903117F6BF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037-44EC-B82C-2E903117F6BF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037-44EC-B82C-2E903117F6BF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037-44EC-B82C-2E903117F6BF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037-44EC-B82C-2E903117F6BF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037-44EC-B82C-2E903117F6BF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037-44EC-B82C-2E903117F6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7037-44EC-B82C-2E903117F6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499008"/>
        <c:axId val="57508992"/>
      </c:barChart>
      <c:catAx>
        <c:axId val="5749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89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4990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14</c:v>
                </c:pt>
                <c:pt idx="3">
                  <c:v>125</c:v>
                </c:pt>
                <c:pt idx="4">
                  <c:v>253</c:v>
                </c:pt>
                <c:pt idx="5">
                  <c:v>247</c:v>
                </c:pt>
                <c:pt idx="6">
                  <c:v>132</c:v>
                </c:pt>
                <c:pt idx="7">
                  <c:v>58</c:v>
                </c:pt>
                <c:pt idx="8">
                  <c:v>10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8-497E-AA5F-2D2E1ED0D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294912"/>
        <c:axId val="64296448"/>
        <c:axId val="0"/>
      </c:bar3DChart>
      <c:catAx>
        <c:axId val="64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4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114</c:v>
                </c:pt>
                <c:pt idx="4">
                  <c:v>258</c:v>
                </c:pt>
                <c:pt idx="5">
                  <c:v>231</c:v>
                </c:pt>
                <c:pt idx="6">
                  <c:v>162</c:v>
                </c:pt>
                <c:pt idx="7">
                  <c:v>45</c:v>
                </c:pt>
                <c:pt idx="8">
                  <c:v>11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D-4429-9825-32CEFCE35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13600"/>
        <c:axId val="64356352"/>
        <c:axId val="0"/>
      </c:bar3DChart>
      <c:catAx>
        <c:axId val="643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6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36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20</c:v>
                </c:pt>
                <c:pt idx="4">
                  <c:v>64</c:v>
                </c:pt>
                <c:pt idx="5">
                  <c:v>103</c:v>
                </c:pt>
                <c:pt idx="6">
                  <c:v>87</c:v>
                </c:pt>
                <c:pt idx="7">
                  <c:v>36</c:v>
                </c:pt>
                <c:pt idx="8">
                  <c:v>12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8-42FF-9781-D077D8977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84000"/>
        <c:axId val="64385792"/>
        <c:axId val="0"/>
      </c:bar3DChart>
      <c:catAx>
        <c:axId val="643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8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8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84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41</c:v>
                </c:pt>
                <c:pt idx="5">
                  <c:v>83</c:v>
                </c:pt>
                <c:pt idx="6">
                  <c:v>55</c:v>
                </c:pt>
                <c:pt idx="7">
                  <c:v>22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0-4BFE-A309-60E2819C6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09600"/>
        <c:axId val="64411136"/>
        <c:axId val="0"/>
      </c:bar3DChart>
      <c:catAx>
        <c:axId val="644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1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096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106</c:v>
                </c:pt>
                <c:pt idx="4">
                  <c:v>249</c:v>
                </c:pt>
                <c:pt idx="5">
                  <c:v>222</c:v>
                </c:pt>
                <c:pt idx="6">
                  <c:v>124</c:v>
                </c:pt>
                <c:pt idx="7">
                  <c:v>36</c:v>
                </c:pt>
                <c:pt idx="8">
                  <c:v>9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1-43D5-9D86-BE8A4532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232"/>
        <c:axId val="64448768"/>
        <c:axId val="0"/>
      </c:bar3DChart>
      <c:catAx>
        <c:axId val="644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232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128</c:v>
                </c:pt>
                <c:pt idx="4">
                  <c:v>268</c:v>
                </c:pt>
                <c:pt idx="5">
                  <c:v>213</c:v>
                </c:pt>
                <c:pt idx="6">
                  <c:v>117</c:v>
                </c:pt>
                <c:pt idx="7">
                  <c:v>35</c:v>
                </c:pt>
                <c:pt idx="8">
                  <c:v>8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E-439C-B1DE-64E58CFB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576"/>
        <c:axId val="64474112"/>
        <c:axId val="0"/>
      </c:bar3DChart>
      <c:catAx>
        <c:axId val="644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576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11</c:v>
                </c:pt>
                <c:pt idx="3">
                  <c:v>132</c:v>
                </c:pt>
                <c:pt idx="4">
                  <c:v>242</c:v>
                </c:pt>
                <c:pt idx="5">
                  <c:v>252</c:v>
                </c:pt>
                <c:pt idx="6">
                  <c:v>130</c:v>
                </c:pt>
                <c:pt idx="7">
                  <c:v>48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3-4B1E-A718-1DA5DC0B4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6112"/>
        <c:axId val="64507904"/>
        <c:axId val="0"/>
      </c:bar3DChart>
      <c:catAx>
        <c:axId val="645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7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61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61</c:v>
                </c:pt>
                <c:pt idx="3">
                  <c:v>635</c:v>
                </c:pt>
                <c:pt idx="4">
                  <c:v>1375</c:v>
                </c:pt>
                <c:pt idx="5">
                  <c:v>1351</c:v>
                </c:pt>
                <c:pt idx="6">
                  <c:v>807</c:v>
                </c:pt>
                <c:pt idx="7">
                  <c:v>280</c:v>
                </c:pt>
                <c:pt idx="8">
                  <c:v>59</c:v>
                </c:pt>
                <c:pt idx="9">
                  <c:v>14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B-425C-9F9F-7DD5348F5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032"/>
        <c:axId val="64582400"/>
        <c:axId val="0"/>
      </c:bar3DChart>
      <c:catAx>
        <c:axId val="645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032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19</c:v>
                </c:pt>
                <c:pt idx="6">
                  <c:v>17</c:v>
                </c:pt>
                <c:pt idx="7">
                  <c:v>16</c:v>
                </c:pt>
                <c:pt idx="8">
                  <c:v>20</c:v>
                </c:pt>
                <c:pt idx="9">
                  <c:v>8</c:v>
                </c:pt>
                <c:pt idx="10">
                  <c:v>10</c:v>
                </c:pt>
                <c:pt idx="11">
                  <c:v>23</c:v>
                </c:pt>
                <c:pt idx="12">
                  <c:v>28</c:v>
                </c:pt>
                <c:pt idx="13">
                  <c:v>51</c:v>
                </c:pt>
                <c:pt idx="14">
                  <c:v>28</c:v>
                </c:pt>
                <c:pt idx="15">
                  <c:v>27</c:v>
                </c:pt>
                <c:pt idx="16">
                  <c:v>49</c:v>
                </c:pt>
                <c:pt idx="17">
                  <c:v>72</c:v>
                </c:pt>
                <c:pt idx="18">
                  <c:v>40</c:v>
                </c:pt>
                <c:pt idx="19">
                  <c:v>21</c:v>
                </c:pt>
                <c:pt idx="20">
                  <c:v>13</c:v>
                </c:pt>
                <c:pt idx="21">
                  <c:v>35</c:v>
                </c:pt>
                <c:pt idx="22">
                  <c:v>10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3-4300-BAF7-63DA093C1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62592"/>
        <c:axId val="56864128"/>
      </c:areaChart>
      <c:catAx>
        <c:axId val="56862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128"/>
        <c:scaling>
          <c:orientation val="minMax"/>
          <c:max val="7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2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18</c:v>
                </c:pt>
                <c:pt idx="6">
                  <c:v>15</c:v>
                </c:pt>
                <c:pt idx="7">
                  <c:v>26</c:v>
                </c:pt>
                <c:pt idx="8">
                  <c:v>9</c:v>
                </c:pt>
                <c:pt idx="9">
                  <c:v>14</c:v>
                </c:pt>
                <c:pt idx="10">
                  <c:v>17</c:v>
                </c:pt>
                <c:pt idx="11">
                  <c:v>19</c:v>
                </c:pt>
                <c:pt idx="12">
                  <c:v>53</c:v>
                </c:pt>
                <c:pt idx="13">
                  <c:v>35</c:v>
                </c:pt>
                <c:pt idx="14">
                  <c:v>29</c:v>
                </c:pt>
                <c:pt idx="15">
                  <c:v>46</c:v>
                </c:pt>
                <c:pt idx="16">
                  <c:v>57</c:v>
                </c:pt>
                <c:pt idx="17">
                  <c:v>50</c:v>
                </c:pt>
                <c:pt idx="18">
                  <c:v>31</c:v>
                </c:pt>
                <c:pt idx="19">
                  <c:v>17</c:v>
                </c:pt>
                <c:pt idx="20">
                  <c:v>23</c:v>
                </c:pt>
                <c:pt idx="21">
                  <c:v>25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2-44B2-9B1B-B9DE6670E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184"/>
        <c:axId val="56963072"/>
      </c:areaChart>
      <c:catAx>
        <c:axId val="56957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072"/>
        <c:scaling>
          <c:orientation val="minMax"/>
          <c:max val="7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1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160020</xdr:rowOff>
    </xdr:from>
    <xdr:to>
      <xdr:col>7</xdr:col>
      <xdr:colOff>15240</xdr:colOff>
      <xdr:row>32</xdr:row>
      <xdr:rowOff>152400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36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182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183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184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185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186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187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2" t="s">
        <v>159</v>
      </c>
      <c r="F49" s="453" t="s">
        <v>158</v>
      </c>
      <c r="G49" s="453" t="s">
        <v>160</v>
      </c>
      <c r="H49" s="161"/>
    </row>
    <row r="50" spans="1:8" ht="15.6" x14ac:dyDescent="0.25">
      <c r="A50" s="454" t="s">
        <v>107</v>
      </c>
      <c r="B50" s="455"/>
      <c r="C50" s="455"/>
      <c r="D50" s="456">
        <v>416</v>
      </c>
      <c r="E50" s="457">
        <v>241</v>
      </c>
      <c r="F50" s="458">
        <v>378</v>
      </c>
      <c r="G50" s="458">
        <v>264</v>
      </c>
      <c r="H50" s="161"/>
    </row>
    <row r="51" spans="1:8" ht="15.6" x14ac:dyDescent="0.25">
      <c r="A51" s="454" t="s">
        <v>108</v>
      </c>
      <c r="B51" s="455"/>
      <c r="C51" s="455"/>
      <c r="D51" s="459">
        <v>77</v>
      </c>
      <c r="E51" s="460">
        <v>65</v>
      </c>
      <c r="F51" s="461">
        <v>74</v>
      </c>
      <c r="G51" s="461">
        <v>57</v>
      </c>
      <c r="H51" s="161"/>
    </row>
    <row r="52" spans="1:8" ht="15.6" x14ac:dyDescent="0.25">
      <c r="A52" s="454" t="s">
        <v>110</v>
      </c>
      <c r="B52" s="455"/>
      <c r="C52" s="455"/>
      <c r="D52" s="459">
        <v>89</v>
      </c>
      <c r="E52" s="460">
        <v>74</v>
      </c>
      <c r="F52" s="461">
        <v>86</v>
      </c>
      <c r="G52" s="461">
        <v>67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64</v>
      </c>
      <c r="E53" s="464">
        <v>54</v>
      </c>
      <c r="F53" s="465">
        <v>62</v>
      </c>
      <c r="G53" s="465">
        <v>48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503</v>
      </c>
      <c r="AG4" s="6">
        <f>'DebitVL sens 1'!W3</f>
        <v>213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0</v>
      </c>
      <c r="G5" s="41">
        <f>'VITESSEPL sens 1 '!G5+'VITESSEVL sens 1 '!G5</f>
        <v>0</v>
      </c>
      <c r="H5" s="41">
        <f>'VITESSEPL sens 1 '!H5+'VITESSEVL sens 1 '!H5</f>
        <v>2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0</v>
      </c>
      <c r="F6" s="41">
        <f>'VITESSEPL sens 1 '!F6+'VITESSEVL sens 1 '!F6</f>
        <v>0</v>
      </c>
      <c r="G6" s="41">
        <f>'VITESSEPL sens 1 '!G6+'VITESSEVL sens 1 '!G6</f>
        <v>0</v>
      </c>
      <c r="H6" s="41">
        <f>'VITESSEPL sens 1 '!H6+'VITESSEVL sens 1 '!H6</f>
        <v>1</v>
      </c>
      <c r="I6" s="41">
        <f>'VITESSEPL sens 1 '!I6+'VITESSEVL sens 1 '!I6</f>
        <v>1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0</v>
      </c>
      <c r="F7" s="41">
        <f>'VITESSEPL sens 1 '!F7+'VITESSEVL sens 1 '!F7</f>
        <v>2</v>
      </c>
      <c r="G7" s="41">
        <f>'VITESSEPL sens 1 '!G7+'VITESSEVL sens 1 '!G7</f>
        <v>1</v>
      </c>
      <c r="H7" s="41">
        <f>'VITESSEPL sens 1 '!H7+'VITESSEVL sens 1 '!H7</f>
        <v>2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0</v>
      </c>
      <c r="F8" s="41">
        <f>'VITESSEPL sens 1 '!F8+'VITESSEVL sens 1 '!F8</f>
        <v>0</v>
      </c>
      <c r="G8" s="41">
        <f>'VITESSEPL sens 1 '!G8+'VITESSEVL sens 1 '!G8</f>
        <v>0</v>
      </c>
      <c r="H8" s="41">
        <f>'VITESSEPL sens 1 '!H8+'VITESSEVL sens 1 '!H8</f>
        <v>2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0</v>
      </c>
      <c r="F9" s="41">
        <f>'VITESSEPL sens 1 '!F9+'VITESSEVL sens 1 '!F9</f>
        <v>1</v>
      </c>
      <c r="G9" s="41">
        <f>'VITESSEPL sens 1 '!G9+'VITESSEVL sens 1 '!G9</f>
        <v>2</v>
      </c>
      <c r="H9" s="41">
        <f>'VITESSEPL sens 1 '!H9+'VITESSEVL sens 1 '!H9</f>
        <v>4</v>
      </c>
      <c r="I9" s="41">
        <f>'VITESSEPL sens 1 '!I9+'VITESSEVL sens 1 '!I9</f>
        <v>0</v>
      </c>
      <c r="J9" s="41">
        <f>'VITESSEPL sens 1 '!J9+'VITESSEVL sens 1 '!J9</f>
        <v>1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0</v>
      </c>
      <c r="E10" s="41">
        <f>'VITESSEPL sens 1 '!E10+'VITESSEVL sens 1 '!E10</f>
        <v>2</v>
      </c>
      <c r="F10" s="41">
        <f>'VITESSEPL sens 1 '!F10+'VITESSEVL sens 1 '!F10</f>
        <v>3</v>
      </c>
      <c r="G10" s="41">
        <f>'VITESSEPL sens 1 '!G10+'VITESSEVL sens 1 '!G10</f>
        <v>3</v>
      </c>
      <c r="H10" s="41">
        <f>'VITESSEPL sens 1 '!H10+'VITESSEVL sens 1 '!H10</f>
        <v>12</v>
      </c>
      <c r="I10" s="41">
        <f>'VITESSEPL sens 1 '!I10+'VITESSEVL sens 1 '!I10</f>
        <v>1</v>
      </c>
      <c r="J10" s="41">
        <f>'VITESSEPL sens 1 '!J10+'VITESSEVL sens 1 '!J10</f>
        <v>2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0</v>
      </c>
      <c r="E11" s="41">
        <f>'VITESSEPL sens 1 '!E11+'VITESSEVL sens 1 '!E11</f>
        <v>0</v>
      </c>
      <c r="F11" s="41">
        <f>'VITESSEPL sens 1 '!F11+'VITESSEVL sens 1 '!F11</f>
        <v>4</v>
      </c>
      <c r="G11" s="41">
        <f>'VITESSEPL sens 1 '!G11+'VITESSEVL sens 1 '!G11</f>
        <v>4</v>
      </c>
      <c r="H11" s="41">
        <f>'VITESSEPL sens 1 '!H11+'VITESSEVL sens 1 '!H11</f>
        <v>10</v>
      </c>
      <c r="I11" s="41">
        <f>'VITESSEPL sens 1 '!I11+'VITESSEVL sens 1 '!I11</f>
        <v>5</v>
      </c>
      <c r="J11" s="41">
        <f>'VITESSEPL sens 1 '!J11+'VITESSEVL sens 1 '!J11</f>
        <v>1</v>
      </c>
      <c r="K11" s="41">
        <f>'VITESSEPL sens 1 '!K11+'VITESSEVL sens 1 '!K11</f>
        <v>0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0</v>
      </c>
      <c r="D12" s="41">
        <f>'VITESSEPL sens 1 '!D12+'VITESSEVL sens 1 '!D12</f>
        <v>0</v>
      </c>
      <c r="E12" s="41">
        <f>'VITESSEPL sens 1 '!E12+'VITESSEVL sens 1 '!E12</f>
        <v>1</v>
      </c>
      <c r="F12" s="41">
        <f>'VITESSEPL sens 1 '!F12+'VITESSEVL sens 1 '!F12</f>
        <v>14</v>
      </c>
      <c r="G12" s="41">
        <f>'VITESSEPL sens 1 '!G12+'VITESSEVL sens 1 '!G12</f>
        <v>15</v>
      </c>
      <c r="H12" s="41">
        <f>'VITESSEPL sens 1 '!H12+'VITESSEVL sens 1 '!H12</f>
        <v>15</v>
      </c>
      <c r="I12" s="41">
        <f>'VITESSEPL sens 1 '!I12+'VITESSEVL sens 1 '!I12</f>
        <v>4</v>
      </c>
      <c r="J12" s="41">
        <f>'VITESSEPL sens 1 '!J12+'VITESSEVL sens 1 '!J12</f>
        <v>4</v>
      </c>
      <c r="K12" s="41">
        <f>'VITESSEPL sens 1 '!K12+'VITESSEVL sens 1 '!K12</f>
        <v>0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0</v>
      </c>
      <c r="D13" s="41">
        <f>'VITESSEPL sens 1 '!D13+'VITESSEVL sens 1 '!D13</f>
        <v>0</v>
      </c>
      <c r="E13" s="41">
        <f>'VITESSEPL sens 1 '!E13+'VITESSEVL sens 1 '!E13</f>
        <v>0</v>
      </c>
      <c r="F13" s="41">
        <f>'VITESSEPL sens 1 '!F13+'VITESSEVL sens 1 '!F13</f>
        <v>13</v>
      </c>
      <c r="G13" s="41">
        <f>'VITESSEPL sens 1 '!G13+'VITESSEVL sens 1 '!G13</f>
        <v>27</v>
      </c>
      <c r="H13" s="41">
        <f>'VITESSEPL sens 1 '!H13+'VITESSEVL sens 1 '!H13</f>
        <v>11</v>
      </c>
      <c r="I13" s="41">
        <f>'VITESSEPL sens 1 '!I13+'VITESSEVL sens 1 '!I13</f>
        <v>4</v>
      </c>
      <c r="J13" s="41">
        <f>'VITESSEPL sens 1 '!J13+'VITESSEVL sens 1 '!J13</f>
        <v>2</v>
      </c>
      <c r="K13" s="41">
        <f>'VITESSEPL sens 1 '!K13+'VITESSEVL sens 1 '!K13</f>
        <v>0</v>
      </c>
      <c r="L13" s="41">
        <f>'VITESSEPL sens 1 '!L13+'VITESSEVL sens 1 '!L13</f>
        <v>0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0</v>
      </c>
      <c r="D14" s="41">
        <f>'VITESSEPL sens 1 '!D14+'VITESSEVL sens 1 '!D14</f>
        <v>0</v>
      </c>
      <c r="E14" s="41">
        <f>'VITESSEPL sens 1 '!E14+'VITESSEVL sens 1 '!E14</f>
        <v>1</v>
      </c>
      <c r="F14" s="41">
        <f>'VITESSEPL sens 1 '!F14+'VITESSEVL sens 1 '!F14</f>
        <v>8</v>
      </c>
      <c r="G14" s="41">
        <f>'VITESSEPL sens 1 '!G14+'VITESSEVL sens 1 '!G14</f>
        <v>20</v>
      </c>
      <c r="H14" s="41">
        <f>'VITESSEPL sens 1 '!H14+'VITESSEVL sens 1 '!H14</f>
        <v>10</v>
      </c>
      <c r="I14" s="41">
        <f>'VITESSEPL sens 1 '!I14+'VITESSEVL sens 1 '!I14</f>
        <v>3</v>
      </c>
      <c r="J14" s="41">
        <f>'VITESSEPL sens 1 '!J14+'VITESSEVL sens 1 '!J14</f>
        <v>1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0</v>
      </c>
      <c r="D15" s="41">
        <f>'VITESSEPL sens 1 '!D15+'VITESSEVL sens 1 '!D15</f>
        <v>0</v>
      </c>
      <c r="E15" s="41">
        <f>'VITESSEPL sens 1 '!E15+'VITESSEVL sens 1 '!E15</f>
        <v>0</v>
      </c>
      <c r="F15" s="41">
        <f>'VITESSEPL sens 1 '!F15+'VITESSEVL sens 1 '!F15</f>
        <v>9</v>
      </c>
      <c r="G15" s="41">
        <f>'VITESSEPL sens 1 '!G15+'VITESSEVL sens 1 '!G15</f>
        <v>11</v>
      </c>
      <c r="H15" s="41">
        <f>'VITESSEPL sens 1 '!H15+'VITESSEVL sens 1 '!H15</f>
        <v>9</v>
      </c>
      <c r="I15" s="41">
        <f>'VITESSEPL sens 1 '!I15+'VITESSEVL sens 1 '!I15</f>
        <v>3</v>
      </c>
      <c r="J15" s="41">
        <f>'VITESSEPL sens 1 '!J15+'VITESSEVL sens 1 '!J15</f>
        <v>1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0</v>
      </c>
      <c r="E16" s="41">
        <f>'VITESSEPL sens 1 '!E16+'VITESSEVL sens 1 '!E16</f>
        <v>1</v>
      </c>
      <c r="F16" s="41">
        <f>'VITESSEPL sens 1 '!F16+'VITESSEVL sens 1 '!F16</f>
        <v>6</v>
      </c>
      <c r="G16" s="41">
        <f>'VITESSEPL sens 1 '!G16+'VITESSEVL sens 1 '!G16</f>
        <v>15</v>
      </c>
      <c r="H16" s="41">
        <f>'VITESSEPL sens 1 '!H16+'VITESSEVL sens 1 '!H16</f>
        <v>15</v>
      </c>
      <c r="I16" s="41">
        <f>'VITESSEPL sens 1 '!I16+'VITESSEVL sens 1 '!I16</f>
        <v>6</v>
      </c>
      <c r="J16" s="41">
        <f>'VITESSEPL sens 1 '!J16+'VITESSEVL sens 1 '!J16</f>
        <v>2</v>
      </c>
      <c r="K16" s="41">
        <f>'VITESSEPL sens 1 '!K16+'VITESSEVL sens 1 '!K16</f>
        <v>1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1</v>
      </c>
      <c r="D17" s="41">
        <f>'VITESSEPL sens 1 '!D17+'VITESSEVL sens 1 '!D17</f>
        <v>0</v>
      </c>
      <c r="E17" s="41">
        <f>'VITESSEPL sens 1 '!E17+'VITESSEVL sens 1 '!E17</f>
        <v>0</v>
      </c>
      <c r="F17" s="41">
        <f>'VITESSEPL sens 1 '!F17+'VITESSEVL sens 1 '!F17</f>
        <v>5</v>
      </c>
      <c r="G17" s="41">
        <f>'VITESSEPL sens 1 '!G17+'VITESSEVL sens 1 '!G17</f>
        <v>16</v>
      </c>
      <c r="H17" s="41">
        <f>'VITESSEPL sens 1 '!H17+'VITESSEVL sens 1 '!H17</f>
        <v>14</v>
      </c>
      <c r="I17" s="41">
        <f>'VITESSEPL sens 1 '!I17+'VITESSEVL sens 1 '!I17</f>
        <v>8</v>
      </c>
      <c r="J17" s="41">
        <f>'VITESSEPL sens 1 '!J17+'VITESSEVL sens 1 '!J17</f>
        <v>2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0</v>
      </c>
      <c r="E18" s="41">
        <f>'VITESSEPL sens 1 '!E18+'VITESSEVL sens 1 '!E18</f>
        <v>1</v>
      </c>
      <c r="F18" s="41">
        <f>'VITESSEPL sens 1 '!F18+'VITESSEVL sens 1 '!F18</f>
        <v>6</v>
      </c>
      <c r="G18" s="41">
        <f>'VITESSEPL sens 1 '!G18+'VITESSEVL sens 1 '!G18</f>
        <v>23</v>
      </c>
      <c r="H18" s="41">
        <f>'VITESSEPL sens 1 '!H18+'VITESSEVL sens 1 '!H18</f>
        <v>20</v>
      </c>
      <c r="I18" s="41">
        <f>'VITESSEPL sens 1 '!I18+'VITESSEVL sens 1 '!I18</f>
        <v>15</v>
      </c>
      <c r="J18" s="41">
        <f>'VITESSEPL sens 1 '!J18+'VITESSEVL sens 1 '!J18</f>
        <v>8</v>
      </c>
      <c r="K18" s="41">
        <f>'VITESSEPL sens 1 '!K18+'VITESSEVL sens 1 '!K18</f>
        <v>3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0</v>
      </c>
      <c r="D19" s="41">
        <f>'VITESSEPL sens 1 '!D19+'VITESSEVL sens 1 '!D19</f>
        <v>1</v>
      </c>
      <c r="E19" s="41">
        <f>'VITESSEPL sens 1 '!E19+'VITESSEVL sens 1 '!E19</f>
        <v>0</v>
      </c>
      <c r="F19" s="41">
        <f>'VITESSEPL sens 1 '!F19+'VITESSEVL sens 1 '!F19</f>
        <v>10</v>
      </c>
      <c r="G19" s="41">
        <f>'VITESSEPL sens 1 '!G19+'VITESSEVL sens 1 '!G19</f>
        <v>20</v>
      </c>
      <c r="H19" s="41">
        <f>'VITESSEPL sens 1 '!H19+'VITESSEVL sens 1 '!H19</f>
        <v>11</v>
      </c>
      <c r="I19" s="41">
        <f>'VITESSEPL sens 1 '!I19+'VITESSEVL sens 1 '!I19</f>
        <v>10</v>
      </c>
      <c r="J19" s="41">
        <f>'VITESSEPL sens 1 '!J19+'VITESSEVL sens 1 '!J19</f>
        <v>2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0</v>
      </c>
      <c r="D20" s="41">
        <f>'VITESSEPL sens 1 '!D20+'VITESSEVL sens 1 '!D20</f>
        <v>0</v>
      </c>
      <c r="E20" s="41">
        <f>'VITESSEPL sens 1 '!E20+'VITESSEVL sens 1 '!E20</f>
        <v>1</v>
      </c>
      <c r="F20" s="41">
        <f>'VITESSEPL sens 1 '!F20+'VITESSEVL sens 1 '!F20</f>
        <v>8</v>
      </c>
      <c r="G20" s="41">
        <f>'VITESSEPL sens 1 '!G20+'VITESSEVL sens 1 '!G20</f>
        <v>13</v>
      </c>
      <c r="H20" s="41">
        <f>'VITESSEPL sens 1 '!H20+'VITESSEVL sens 1 '!H20</f>
        <v>15</v>
      </c>
      <c r="I20" s="41">
        <f>'VITESSEPL sens 1 '!I20+'VITESSEVL sens 1 '!I20</f>
        <v>8</v>
      </c>
      <c r="J20" s="41">
        <f>'VITESSEPL sens 1 '!J20+'VITESSEVL sens 1 '!J20</f>
        <v>6</v>
      </c>
      <c r="K20" s="41">
        <f>'VITESSEPL sens 1 '!K20+'VITESSEVL sens 1 '!K20</f>
        <v>0</v>
      </c>
      <c r="L20" s="41">
        <f>'VITESSEPL sens 1 '!L20+'VITESSEVL sens 1 '!L20</f>
        <v>1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0</v>
      </c>
      <c r="D21" s="41">
        <f>'VITESSEPL sens 1 '!D21+'VITESSEVL sens 1 '!D21</f>
        <v>0</v>
      </c>
      <c r="E21" s="41">
        <f>'VITESSEPL sens 1 '!E21+'VITESSEVL sens 1 '!E21</f>
        <v>0</v>
      </c>
      <c r="F21" s="41">
        <f>'VITESSEPL sens 1 '!F21+'VITESSEVL sens 1 '!F21</f>
        <v>7</v>
      </c>
      <c r="G21" s="41">
        <f>'VITESSEPL sens 1 '!G21+'VITESSEVL sens 1 '!G21</f>
        <v>21</v>
      </c>
      <c r="H21" s="41">
        <f>'VITESSEPL sens 1 '!H21+'VITESSEVL sens 1 '!H21</f>
        <v>18</v>
      </c>
      <c r="I21" s="41">
        <f>'VITESSEPL sens 1 '!I21+'VITESSEVL sens 1 '!I21</f>
        <v>18</v>
      </c>
      <c r="J21" s="41">
        <f>'VITESSEPL sens 1 '!J21+'VITESSEVL sens 1 '!J21</f>
        <v>2</v>
      </c>
      <c r="K21" s="41">
        <f>'VITESSEPL sens 1 '!K21+'VITESSEVL sens 1 '!K21</f>
        <v>1</v>
      </c>
      <c r="L21" s="41">
        <f>'VITESSEPL sens 1 '!L21+'VITESSEVL sens 1 '!L21</f>
        <v>1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0</v>
      </c>
      <c r="E22" s="41">
        <f>'VITESSEPL sens 1 '!E22+'VITESSEVL sens 1 '!E22</f>
        <v>0</v>
      </c>
      <c r="F22" s="41">
        <f>'VITESSEPL sens 1 '!F22+'VITESSEVL sens 1 '!F22</f>
        <v>5</v>
      </c>
      <c r="G22" s="41">
        <f>'VITESSEPL sens 1 '!G22+'VITESSEVL sens 1 '!G22</f>
        <v>24</v>
      </c>
      <c r="H22" s="41">
        <f>'VITESSEPL sens 1 '!H22+'VITESSEVL sens 1 '!H22</f>
        <v>27</v>
      </c>
      <c r="I22" s="41">
        <f>'VITESSEPL sens 1 '!I22+'VITESSEVL sens 1 '!I22</f>
        <v>20</v>
      </c>
      <c r="J22" s="41">
        <f>'VITESSEPL sens 1 '!J22+'VITESSEVL sens 1 '!J22</f>
        <v>7</v>
      </c>
      <c r="K22" s="41">
        <f>'VITESSEPL sens 1 '!K22+'VITESSEVL sens 1 '!K22</f>
        <v>1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0</v>
      </c>
      <c r="E23" s="41">
        <f>'VITESSEPL sens 1 '!E23+'VITESSEVL sens 1 '!E23</f>
        <v>3</v>
      </c>
      <c r="F23" s="41">
        <f>'VITESSEPL sens 1 '!F23+'VITESSEVL sens 1 '!F23</f>
        <v>5</v>
      </c>
      <c r="G23" s="41">
        <f>'VITESSEPL sens 1 '!G23+'VITESSEVL sens 1 '!G23</f>
        <v>11</v>
      </c>
      <c r="H23" s="41">
        <f>'VITESSEPL sens 1 '!H23+'VITESSEVL sens 1 '!H23</f>
        <v>13</v>
      </c>
      <c r="I23" s="41">
        <f>'VITESSEPL sens 1 '!I23+'VITESSEVL sens 1 '!I23</f>
        <v>9</v>
      </c>
      <c r="J23" s="41">
        <f>'VITESSEPL sens 1 '!J23+'VITESSEVL sens 1 '!J23</f>
        <v>7</v>
      </c>
      <c r="K23" s="41">
        <f>'VITESSEPL sens 1 '!K23+'VITESSEVL sens 1 '!K23</f>
        <v>2</v>
      </c>
      <c r="L23" s="41">
        <f>'VITESSEPL sens 1 '!L23+'VITESSEVL sens 1 '!L23</f>
        <v>0</v>
      </c>
      <c r="M23" s="41">
        <f>'VITESSEPL sens 1 '!M23+'VITESSEVL sens 1 '!M23</f>
        <v>1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0</v>
      </c>
      <c r="E24" s="41">
        <f>'VITESSEPL sens 1 '!E24+'VITESSEVL sens 1 '!E24</f>
        <v>0</v>
      </c>
      <c r="F24" s="41">
        <f>'VITESSEPL sens 1 '!F24+'VITESSEVL sens 1 '!F24</f>
        <v>3</v>
      </c>
      <c r="G24" s="41">
        <f>'VITESSEPL sens 1 '!G24+'VITESSEVL sens 1 '!G24</f>
        <v>3</v>
      </c>
      <c r="H24" s="41">
        <f>'VITESSEPL sens 1 '!H24+'VITESSEVL sens 1 '!H24</f>
        <v>10</v>
      </c>
      <c r="I24" s="41">
        <f>'VITESSEPL sens 1 '!I24+'VITESSEVL sens 1 '!I24</f>
        <v>6</v>
      </c>
      <c r="J24" s="41">
        <f>'VITESSEPL sens 1 '!J24+'VITESSEVL sens 1 '!J24</f>
        <v>4</v>
      </c>
      <c r="K24" s="41">
        <f>'VITESSEPL sens 1 '!K24+'VITESSEVL sens 1 '!K24</f>
        <v>1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0</v>
      </c>
      <c r="E25" s="41">
        <f>'VITESSEPL sens 1 '!E25+'VITESSEVL sens 1 '!E25</f>
        <v>1</v>
      </c>
      <c r="F25" s="41">
        <f>'VITESSEPL sens 1 '!F25+'VITESSEVL sens 1 '!F25</f>
        <v>9</v>
      </c>
      <c r="G25" s="41">
        <f>'VITESSEPL sens 1 '!G25+'VITESSEVL sens 1 '!G25</f>
        <v>4</v>
      </c>
      <c r="H25" s="41">
        <f>'VITESSEPL sens 1 '!H25+'VITESSEVL sens 1 '!H25</f>
        <v>4</v>
      </c>
      <c r="I25" s="41">
        <f>'VITESSEPL sens 1 '!I25+'VITESSEVL sens 1 '!I25</f>
        <v>2</v>
      </c>
      <c r="J25" s="41">
        <f>'VITESSEPL sens 1 '!J25+'VITESSEVL sens 1 '!J25</f>
        <v>2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0</v>
      </c>
      <c r="E26" s="41">
        <f>'VITESSEPL sens 1 '!E26+'VITESSEVL sens 1 '!E26</f>
        <v>3</v>
      </c>
      <c r="F26" s="41">
        <f>'VITESSEPL sens 1 '!F26+'VITESSEVL sens 1 '!F26</f>
        <v>6</v>
      </c>
      <c r="G26" s="41">
        <f>'VITESSEPL sens 1 '!G26+'VITESSEVL sens 1 '!G26</f>
        <v>15</v>
      </c>
      <c r="H26" s="41">
        <f>'VITESSEPL sens 1 '!H26+'VITESSEVL sens 1 '!H26</f>
        <v>16</v>
      </c>
      <c r="I26" s="41">
        <f>'VITESSEPL sens 1 '!I26+'VITESSEVL sens 1 '!I26</f>
        <v>5</v>
      </c>
      <c r="J26" s="41">
        <f>'VITESSEPL sens 1 '!J26+'VITESSEVL sens 1 '!J26</f>
        <v>3</v>
      </c>
      <c r="K26" s="41">
        <f>'VITESSEPL sens 1 '!K26+'VITESSEVL sens 1 '!K26</f>
        <v>1</v>
      </c>
      <c r="L26" s="41">
        <f>'VITESSEPL sens 1 '!L26+'VITESSEVL sens 1 '!L26</f>
        <v>1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0</v>
      </c>
      <c r="E27" s="41">
        <f>'VITESSEPL sens 1 '!E27+'VITESSEVL sens 1 '!E27</f>
        <v>0</v>
      </c>
      <c r="F27" s="41">
        <f>'VITESSEPL sens 1 '!F27+'VITESSEVL sens 1 '!F27</f>
        <v>1</v>
      </c>
      <c r="G27" s="41">
        <f>'VITESSEPL sens 1 '!G27+'VITESSEVL sens 1 '!G27</f>
        <v>1</v>
      </c>
      <c r="H27" s="41">
        <f>'VITESSEPL sens 1 '!H27+'VITESSEVL sens 1 '!H27</f>
        <v>5</v>
      </c>
      <c r="I27" s="41">
        <f>'VITESSEPL sens 1 '!I27+'VITESSEVL sens 1 '!I27</f>
        <v>4</v>
      </c>
      <c r="J27" s="41">
        <f>'VITESSEPL sens 1 '!J27+'VITESSEVL sens 1 '!J27</f>
        <v>0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0</v>
      </c>
      <c r="F28" s="41">
        <f>'VITESSEPL sens 1 '!F28+'VITESSEVL sens 1 '!F28</f>
        <v>0</v>
      </c>
      <c r="G28" s="41">
        <f>'VITESSEPL sens 1 '!G28+'VITESSEVL sens 1 '!G28</f>
        <v>4</v>
      </c>
      <c r="H28" s="41">
        <f>'VITESSEPL sens 1 '!H28+'VITESSEVL sens 1 '!H28</f>
        <v>1</v>
      </c>
      <c r="I28" s="41">
        <f>'VITESSEPL sens 1 '!I28+'VITESSEVL sens 1 '!I28</f>
        <v>0</v>
      </c>
      <c r="J28" s="41">
        <f>'VITESSEPL sens 1 '!J28+'VITESSEVL sens 1 '!J28</f>
        <v>1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1</v>
      </c>
      <c r="D29" s="53">
        <f t="shared" si="0"/>
        <v>1</v>
      </c>
      <c r="E29" s="53">
        <f t="shared" si="0"/>
        <v>14</v>
      </c>
      <c r="F29" s="53">
        <f t="shared" si="0"/>
        <v>125</v>
      </c>
      <c r="G29" s="53">
        <f t="shared" si="0"/>
        <v>253</v>
      </c>
      <c r="H29" s="53">
        <f t="shared" si="0"/>
        <v>247</v>
      </c>
      <c r="I29" s="53">
        <f t="shared" si="0"/>
        <v>132</v>
      </c>
      <c r="J29" s="53">
        <f t="shared" si="0"/>
        <v>58</v>
      </c>
      <c r="K29" s="53">
        <f t="shared" si="0"/>
        <v>10</v>
      </c>
      <c r="L29" s="53">
        <f t="shared" si="0"/>
        <v>3</v>
      </c>
      <c r="M29" s="53">
        <f t="shared" si="0"/>
        <v>1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1.1834319526627219E-3</v>
      </c>
      <c r="D30" s="62">
        <f>D29/N32</f>
        <v>1.1834319526627219E-3</v>
      </c>
      <c r="E30" s="62">
        <f>E29/N32</f>
        <v>1.6568047337278107E-2</v>
      </c>
      <c r="F30" s="62">
        <f>F29/N32</f>
        <v>0.14792899408284024</v>
      </c>
      <c r="G30" s="62">
        <f>G29/N32</f>
        <v>0.29940828402366865</v>
      </c>
      <c r="H30" s="62">
        <f>H29/N32</f>
        <v>0.29230769230769232</v>
      </c>
      <c r="I30" s="62">
        <f>I29/N32</f>
        <v>0.15621301775147928</v>
      </c>
      <c r="J30" s="62">
        <f>J29/N32</f>
        <v>6.8639053254437865E-2</v>
      </c>
      <c r="K30" s="62">
        <f>K29/N32</f>
        <v>1.1834319526627219E-2</v>
      </c>
      <c r="L30" s="62">
        <f>L29/N32</f>
        <v>3.5502958579881655E-3</v>
      </c>
      <c r="M30" s="62">
        <f>M29/N32</f>
        <v>1.1834319526627219E-3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4.1666666666666664E-2</v>
      </c>
      <c r="D31" s="63">
        <f t="shared" si="1"/>
        <v>4.1666666666666664E-2</v>
      </c>
      <c r="E31" s="63">
        <f t="shared" si="1"/>
        <v>0.58333333333333337</v>
      </c>
      <c r="F31" s="63">
        <f t="shared" si="1"/>
        <v>5.208333333333333</v>
      </c>
      <c r="G31" s="63">
        <f t="shared" si="1"/>
        <v>10.541666666666666</v>
      </c>
      <c r="H31" s="63">
        <f t="shared" si="1"/>
        <v>10.291666666666666</v>
      </c>
      <c r="I31" s="63">
        <f t="shared" si="1"/>
        <v>5.5</v>
      </c>
      <c r="J31" s="63">
        <f t="shared" si="1"/>
        <v>2.4166666666666665</v>
      </c>
      <c r="K31" s="63">
        <f t="shared" si="1"/>
        <v>0.41666666666666669</v>
      </c>
      <c r="L31" s="63">
        <f t="shared" si="1"/>
        <v>0.125</v>
      </c>
      <c r="M31" s="63">
        <f t="shared" si="1"/>
        <v>4.1666666666666664E-2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845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0</v>
      </c>
      <c r="F63" s="41">
        <f>'VITESSEPL sens 1 '!F63+'VITESSEVL sens 1 '!F63</f>
        <v>0</v>
      </c>
      <c r="G63" s="41">
        <f>'VITESSEPL sens 1 '!G63+'VITESSEVL sens 1 '!G63</f>
        <v>1</v>
      </c>
      <c r="H63" s="41">
        <f>'VITESSEPL sens 1 '!H63+'VITESSEVL sens 1 '!H63</f>
        <v>0</v>
      </c>
      <c r="I63" s="41">
        <f>'VITESSEPL sens 1 '!I63+'VITESSEVL sens 1 '!I63</f>
        <v>2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1</v>
      </c>
      <c r="F64" s="41">
        <f>'VITESSEPL sens 1 '!F64+'VITESSEVL sens 1 '!F64</f>
        <v>0</v>
      </c>
      <c r="G64" s="41">
        <f>'VITESSEPL sens 1 '!G64+'VITESSEVL sens 1 '!G64</f>
        <v>0</v>
      </c>
      <c r="H64" s="41">
        <f>'VITESSEPL sens 1 '!H64+'VITESSEVL sens 1 '!H64</f>
        <v>0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1</v>
      </c>
      <c r="G65" s="41">
        <f>'VITESSEPL sens 1 '!G65+'VITESSEVL sens 1 '!G65</f>
        <v>0</v>
      </c>
      <c r="H65" s="41">
        <f>'VITESSEPL sens 1 '!H65+'VITESSEVL sens 1 '!H65</f>
        <v>2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0</v>
      </c>
      <c r="F66" s="41">
        <f>'VITESSEPL sens 1 '!F66+'VITESSEVL sens 1 '!F66</f>
        <v>0</v>
      </c>
      <c r="G66" s="41">
        <f>'VITESSEPL sens 1 '!G66+'VITESSEVL sens 1 '!G66</f>
        <v>2</v>
      </c>
      <c r="H66" s="41">
        <f>'VITESSEPL sens 1 '!H66+'VITESSEVL sens 1 '!H66</f>
        <v>0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0</v>
      </c>
      <c r="E67" s="41">
        <f>'VITESSEPL sens 1 '!E67+'VITESSEVL sens 1 '!E67</f>
        <v>0</v>
      </c>
      <c r="F67" s="41">
        <f>'VITESSEPL sens 1 '!F67+'VITESSEVL sens 1 '!F67</f>
        <v>1</v>
      </c>
      <c r="G67" s="41">
        <f>'VITESSEPL sens 1 '!G67+'VITESSEVL sens 1 '!G67</f>
        <v>3</v>
      </c>
      <c r="H67" s="41">
        <f>'VITESSEPL sens 1 '!H67+'VITESSEVL sens 1 '!H67</f>
        <v>3</v>
      </c>
      <c r="I67" s="41">
        <f>'VITESSEPL sens 1 '!I67+'VITESSEVL sens 1 '!I67</f>
        <v>0</v>
      </c>
      <c r="J67" s="41">
        <f>'VITESSEPL sens 1 '!J67+'VITESSEVL sens 1 '!J67</f>
        <v>1</v>
      </c>
      <c r="K67" s="41">
        <f>'VITESSEPL sens 1 '!K67+'VITESSEVL sens 1 '!K67</f>
        <v>0</v>
      </c>
      <c r="L67" s="41">
        <f>'VITESSEPL sens 1 '!L67+'VITESSEVL sens 1 '!L67</f>
        <v>0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0</v>
      </c>
      <c r="D68" s="41">
        <f>'VITESSEPL sens 1 '!D68+'VITESSEVL sens 1 '!D68</f>
        <v>0</v>
      </c>
      <c r="E68" s="41">
        <f>'VITESSEPL sens 1 '!E68+'VITESSEVL sens 1 '!E68</f>
        <v>0</v>
      </c>
      <c r="F68" s="41">
        <f>'VITESSEPL sens 1 '!F68+'VITESSEVL sens 1 '!F68</f>
        <v>1</v>
      </c>
      <c r="G68" s="41">
        <f>'VITESSEPL sens 1 '!G68+'VITESSEVL sens 1 '!G68</f>
        <v>8</v>
      </c>
      <c r="H68" s="41">
        <f>'VITESSEPL sens 1 '!H68+'VITESSEVL sens 1 '!H68</f>
        <v>9</v>
      </c>
      <c r="I68" s="41">
        <f>'VITESSEPL sens 1 '!I68+'VITESSEVL sens 1 '!I68</f>
        <v>2</v>
      </c>
      <c r="J68" s="41">
        <f>'VITESSEPL sens 1 '!J68+'VITESSEVL sens 1 '!J68</f>
        <v>2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0</v>
      </c>
      <c r="E69" s="41">
        <f>'VITESSEPL sens 1 '!E69+'VITESSEVL sens 1 '!E69</f>
        <v>1</v>
      </c>
      <c r="F69" s="41">
        <f>'VITESSEPL sens 1 '!F69+'VITESSEVL sens 1 '!F69</f>
        <v>4</v>
      </c>
      <c r="G69" s="41">
        <f>'VITESSEPL sens 1 '!G69+'VITESSEVL sens 1 '!G69</f>
        <v>8</v>
      </c>
      <c r="H69" s="41">
        <f>'VITESSEPL sens 1 '!H69+'VITESSEVL sens 1 '!H69</f>
        <v>8</v>
      </c>
      <c r="I69" s="41">
        <f>'VITESSEPL sens 1 '!I69+'VITESSEVL sens 1 '!I69</f>
        <v>4</v>
      </c>
      <c r="J69" s="41">
        <f>'VITESSEPL sens 1 '!J69+'VITESSEVL sens 1 '!J69</f>
        <v>0</v>
      </c>
      <c r="K69" s="41">
        <f>'VITESSEPL sens 1 '!K69+'VITESSEVL sens 1 '!K69</f>
        <v>1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0</v>
      </c>
      <c r="D70" s="41">
        <f>'VITESSEPL sens 1 '!D70+'VITESSEVL sens 1 '!D70</f>
        <v>0</v>
      </c>
      <c r="E70" s="41">
        <f>'VITESSEPL sens 1 '!E70+'VITESSEVL sens 1 '!E70</f>
        <v>0</v>
      </c>
      <c r="F70" s="41">
        <f>'VITESSEPL sens 1 '!F70+'VITESSEVL sens 1 '!F70</f>
        <v>17</v>
      </c>
      <c r="G70" s="41">
        <f>'VITESSEPL sens 1 '!G70+'VITESSEVL sens 1 '!G70</f>
        <v>13</v>
      </c>
      <c r="H70" s="41">
        <f>'VITESSEPL sens 1 '!H70+'VITESSEVL sens 1 '!H70</f>
        <v>13</v>
      </c>
      <c r="I70" s="41">
        <f>'VITESSEPL sens 1 '!I70+'VITESSEVL sens 1 '!I70</f>
        <v>9</v>
      </c>
      <c r="J70" s="41">
        <f>'VITESSEPL sens 1 '!J70+'VITESSEVL sens 1 '!J70</f>
        <v>1</v>
      </c>
      <c r="K70" s="41">
        <f>'VITESSEPL sens 1 '!K70+'VITESSEVL sens 1 '!K70</f>
        <v>1</v>
      </c>
      <c r="L70" s="41">
        <f>'VITESSEPL sens 1 '!L70+'VITESSEVL sens 1 '!L70</f>
        <v>0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0</v>
      </c>
      <c r="D71" s="41">
        <f>'VITESSEPL sens 1 '!D71+'VITESSEVL sens 1 '!D71</f>
        <v>1</v>
      </c>
      <c r="E71" s="41">
        <f>'VITESSEPL sens 1 '!E71+'VITESSEVL sens 1 '!E71</f>
        <v>1</v>
      </c>
      <c r="F71" s="41">
        <f>'VITESSEPL sens 1 '!F71+'VITESSEVL sens 1 '!F71</f>
        <v>15</v>
      </c>
      <c r="G71" s="41">
        <f>'VITESSEPL sens 1 '!G71+'VITESSEVL sens 1 '!G71</f>
        <v>21</v>
      </c>
      <c r="H71" s="41">
        <f>'VITESSEPL sens 1 '!H71+'VITESSEVL sens 1 '!H71</f>
        <v>6</v>
      </c>
      <c r="I71" s="41">
        <f>'VITESSEPL sens 1 '!I71+'VITESSEVL sens 1 '!I71</f>
        <v>4</v>
      </c>
      <c r="J71" s="41">
        <f>'VITESSEPL sens 1 '!J71+'VITESSEVL sens 1 '!J71</f>
        <v>0</v>
      </c>
      <c r="K71" s="41">
        <f>'VITESSEPL sens 1 '!K71+'VITESSEVL sens 1 '!K71</f>
        <v>0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0</v>
      </c>
      <c r="D72" s="41">
        <f>'VITESSEPL sens 1 '!D72+'VITESSEVL sens 1 '!D72</f>
        <v>0</v>
      </c>
      <c r="E72" s="41">
        <f>'VITESSEPL sens 1 '!E72+'VITESSEVL sens 1 '!E72</f>
        <v>0</v>
      </c>
      <c r="F72" s="41">
        <f>'VITESSEPL sens 1 '!F72+'VITESSEVL sens 1 '!F72</f>
        <v>9</v>
      </c>
      <c r="G72" s="41">
        <f>'VITESSEPL sens 1 '!G72+'VITESSEVL sens 1 '!G72</f>
        <v>24</v>
      </c>
      <c r="H72" s="41">
        <f>'VITESSEPL sens 1 '!H72+'VITESSEVL sens 1 '!H72</f>
        <v>6</v>
      </c>
      <c r="I72" s="41">
        <f>'VITESSEPL sens 1 '!I72+'VITESSEVL sens 1 '!I72</f>
        <v>3</v>
      </c>
      <c r="J72" s="41">
        <f>'VITESSEPL sens 1 '!J72+'VITESSEVL sens 1 '!J72</f>
        <v>0</v>
      </c>
      <c r="K72" s="41">
        <f>'VITESSEPL sens 1 '!K72+'VITESSEVL sens 1 '!K72</f>
        <v>1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0</v>
      </c>
      <c r="D73" s="41">
        <f>'VITESSEPL sens 1 '!D73+'VITESSEVL sens 1 '!D73</f>
        <v>0</v>
      </c>
      <c r="E73" s="41">
        <f>'VITESSEPL sens 1 '!E73+'VITESSEVL sens 1 '!E73</f>
        <v>1</v>
      </c>
      <c r="F73" s="41">
        <f>'VITESSEPL sens 1 '!F73+'VITESSEVL sens 1 '!F73</f>
        <v>4</v>
      </c>
      <c r="G73" s="41">
        <f>'VITESSEPL sens 1 '!G73+'VITESSEVL sens 1 '!G73</f>
        <v>13</v>
      </c>
      <c r="H73" s="41">
        <f>'VITESSEPL sens 1 '!H73+'VITESSEVL sens 1 '!H73</f>
        <v>13</v>
      </c>
      <c r="I73" s="41">
        <f>'VITESSEPL sens 1 '!I73+'VITESSEVL sens 1 '!I73</f>
        <v>6</v>
      </c>
      <c r="J73" s="41">
        <f>'VITESSEPL sens 1 '!J73+'VITESSEVL sens 1 '!J73</f>
        <v>2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0</v>
      </c>
      <c r="D74" s="41">
        <f>'VITESSEPL sens 1 '!D74+'VITESSEVL sens 1 '!D74</f>
        <v>0</v>
      </c>
      <c r="E74" s="41">
        <f>'VITESSEPL sens 1 '!E74+'VITESSEVL sens 1 '!E74</f>
        <v>1</v>
      </c>
      <c r="F74" s="41">
        <f>'VITESSEPL sens 1 '!F74+'VITESSEVL sens 1 '!F74</f>
        <v>9</v>
      </c>
      <c r="G74" s="41">
        <f>'VITESSEPL sens 1 '!G74+'VITESSEVL sens 1 '!G74</f>
        <v>11</v>
      </c>
      <c r="H74" s="41">
        <f>'VITESSEPL sens 1 '!H74+'VITESSEVL sens 1 '!H74</f>
        <v>14</v>
      </c>
      <c r="I74" s="41">
        <f>'VITESSEPL sens 1 '!I74+'VITESSEVL sens 1 '!I74</f>
        <v>8</v>
      </c>
      <c r="J74" s="41">
        <f>'VITESSEPL sens 1 '!J74+'VITESSEVL sens 1 '!J74</f>
        <v>2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0</v>
      </c>
      <c r="E75" s="41">
        <f>'VITESSEPL sens 1 '!E75+'VITESSEVL sens 1 '!E75</f>
        <v>0</v>
      </c>
      <c r="F75" s="41">
        <f>'VITESSEPL sens 1 '!F75+'VITESSEVL sens 1 '!F75</f>
        <v>6</v>
      </c>
      <c r="G75" s="41">
        <f>'VITESSEPL sens 1 '!G75+'VITESSEVL sens 1 '!G75</f>
        <v>22</v>
      </c>
      <c r="H75" s="41">
        <f>'VITESSEPL sens 1 '!H75+'VITESSEVL sens 1 '!H75</f>
        <v>14</v>
      </c>
      <c r="I75" s="41">
        <f>'VITESSEPL sens 1 '!I75+'VITESSEVL sens 1 '!I75</f>
        <v>24</v>
      </c>
      <c r="J75" s="41">
        <f>'VITESSEPL sens 1 '!J75+'VITESSEVL sens 1 '!J75</f>
        <v>4</v>
      </c>
      <c r="K75" s="41">
        <f>'VITESSEPL sens 1 '!K75+'VITESSEVL sens 1 '!K75</f>
        <v>1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0</v>
      </c>
      <c r="D76" s="41">
        <f>'VITESSEPL sens 1 '!D76+'VITESSEVL sens 1 '!D76</f>
        <v>0</v>
      </c>
      <c r="E76" s="41">
        <f>'VITESSEPL sens 1 '!E76+'VITESSEVL sens 1 '!E76</f>
        <v>0</v>
      </c>
      <c r="F76" s="41">
        <f>'VITESSEPL sens 1 '!F76+'VITESSEVL sens 1 '!F76</f>
        <v>5</v>
      </c>
      <c r="G76" s="41">
        <f>'VITESSEPL sens 1 '!G76+'VITESSEVL sens 1 '!G76</f>
        <v>13</v>
      </c>
      <c r="H76" s="41">
        <f>'VITESSEPL sens 1 '!H76+'VITESSEVL sens 1 '!H76</f>
        <v>16</v>
      </c>
      <c r="I76" s="41">
        <f>'VITESSEPL sens 1 '!I76+'VITESSEVL sens 1 '!I76</f>
        <v>14</v>
      </c>
      <c r="J76" s="41">
        <f>'VITESSEPL sens 1 '!J76+'VITESSEVL sens 1 '!J76</f>
        <v>6</v>
      </c>
      <c r="K76" s="41">
        <f>'VITESSEPL sens 1 '!K76+'VITESSEVL sens 1 '!K76</f>
        <v>2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0</v>
      </c>
      <c r="D77" s="41">
        <f>'VITESSEPL sens 1 '!D77+'VITESSEVL sens 1 '!D77</f>
        <v>0</v>
      </c>
      <c r="E77" s="41">
        <f>'VITESSEPL sens 1 '!E77+'VITESSEVL sens 1 '!E77</f>
        <v>0</v>
      </c>
      <c r="F77" s="41">
        <f>'VITESSEPL sens 1 '!F77+'VITESSEVL sens 1 '!F77</f>
        <v>8</v>
      </c>
      <c r="G77" s="41">
        <f>'VITESSEPL sens 1 '!G77+'VITESSEVL sens 1 '!G77</f>
        <v>25</v>
      </c>
      <c r="H77" s="41">
        <f>'VITESSEPL sens 1 '!H77+'VITESSEVL sens 1 '!H77</f>
        <v>11</v>
      </c>
      <c r="I77" s="41">
        <f>'VITESSEPL sens 1 '!I77+'VITESSEVL sens 1 '!I77</f>
        <v>12</v>
      </c>
      <c r="J77" s="41">
        <f>'VITESSEPL sens 1 '!J77+'VITESSEVL sens 1 '!J77</f>
        <v>2</v>
      </c>
      <c r="K77" s="41">
        <f>'VITESSEPL sens 1 '!K77+'VITESSEVL sens 1 '!K77</f>
        <v>1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0</v>
      </c>
      <c r="E78" s="41">
        <f>'VITESSEPL sens 1 '!E78+'VITESSEVL sens 1 '!E78</f>
        <v>0</v>
      </c>
      <c r="F78" s="41">
        <f>'VITESSEPL sens 1 '!F78+'VITESSEVL sens 1 '!F78</f>
        <v>5</v>
      </c>
      <c r="G78" s="41">
        <f>'VITESSEPL sens 1 '!G78+'VITESSEVL sens 1 '!G78</f>
        <v>28</v>
      </c>
      <c r="H78" s="41">
        <f>'VITESSEPL sens 1 '!H78+'VITESSEVL sens 1 '!H78</f>
        <v>24</v>
      </c>
      <c r="I78" s="41">
        <f>'VITESSEPL sens 1 '!I78+'VITESSEVL sens 1 '!I78</f>
        <v>10</v>
      </c>
      <c r="J78" s="41">
        <f>'VITESSEPL sens 1 '!J78+'VITESSEVL sens 1 '!J78</f>
        <v>4</v>
      </c>
      <c r="K78" s="41">
        <f>'VITESSEPL sens 1 '!K78+'VITESSEVL sens 1 '!K78</f>
        <v>0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0</v>
      </c>
      <c r="D79" s="41">
        <f>'VITESSEPL sens 1 '!D79+'VITESSEVL sens 1 '!D79</f>
        <v>0</v>
      </c>
      <c r="E79" s="41">
        <f>'VITESSEPL sens 1 '!E79+'VITESSEVL sens 1 '!E79</f>
        <v>0</v>
      </c>
      <c r="F79" s="41">
        <f>'VITESSEPL sens 1 '!F79+'VITESSEVL sens 1 '!F79</f>
        <v>3</v>
      </c>
      <c r="G79" s="41">
        <f>'VITESSEPL sens 1 '!G79+'VITESSEVL sens 1 '!G79</f>
        <v>16</v>
      </c>
      <c r="H79" s="41">
        <f>'VITESSEPL sens 1 '!H79+'VITESSEVL sens 1 '!H79</f>
        <v>22</v>
      </c>
      <c r="I79" s="41">
        <f>'VITESSEPL sens 1 '!I79+'VITESSEVL sens 1 '!I79</f>
        <v>25</v>
      </c>
      <c r="J79" s="41">
        <f>'VITESSEPL sens 1 '!J79+'VITESSEVL sens 1 '!J79</f>
        <v>6</v>
      </c>
      <c r="K79" s="41">
        <f>'VITESSEPL sens 1 '!K79+'VITESSEVL sens 1 '!K79</f>
        <v>3</v>
      </c>
      <c r="L79" s="41">
        <f>'VITESSEPL sens 1 '!L79+'VITESSEVL sens 1 '!L79</f>
        <v>1</v>
      </c>
      <c r="M79" s="41">
        <f>'VITESSEPL sens 1 '!M79+'VITESSEVL sens 1 '!M79</f>
        <v>0</v>
      </c>
      <c r="N79" s="41">
        <f>'VITESSEPL sens 1 '!N79+'VITESSEVL sens 1 '!N79</f>
        <v>1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0</v>
      </c>
      <c r="D80" s="41">
        <f>'VITESSEPL sens 1 '!D80+'VITESSEVL sens 1 '!D80</f>
        <v>0</v>
      </c>
      <c r="E80" s="41">
        <f>'VITESSEPL sens 1 '!E80+'VITESSEVL sens 1 '!E80</f>
        <v>0</v>
      </c>
      <c r="F80" s="41">
        <f>'VITESSEPL sens 1 '!F80+'VITESSEVL sens 1 '!F80</f>
        <v>5</v>
      </c>
      <c r="G80" s="41">
        <f>'VITESSEPL sens 1 '!G80+'VITESSEVL sens 1 '!G80</f>
        <v>18</v>
      </c>
      <c r="H80" s="41">
        <f>'VITESSEPL sens 1 '!H80+'VITESSEVL sens 1 '!H80</f>
        <v>21</v>
      </c>
      <c r="I80" s="41">
        <f>'VITESSEPL sens 1 '!I80+'VITESSEVL sens 1 '!I80</f>
        <v>18</v>
      </c>
      <c r="J80" s="41">
        <f>'VITESSEPL sens 1 '!J80+'VITESSEVL sens 1 '!J80</f>
        <v>4</v>
      </c>
      <c r="K80" s="41">
        <f>'VITESSEPL sens 1 '!K80+'VITESSEVL sens 1 '!K80</f>
        <v>0</v>
      </c>
      <c r="L80" s="41">
        <f>'VITESSEPL sens 1 '!L80+'VITESSEVL sens 1 '!L80</f>
        <v>1</v>
      </c>
      <c r="M80" s="41">
        <f>'VITESSEPL sens 1 '!M80+'VITESSEVL sens 1 '!M80</f>
        <v>1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0</v>
      </c>
      <c r="D81" s="41">
        <f>'VITESSEPL sens 1 '!D81+'VITESSEVL sens 1 '!D81</f>
        <v>0</v>
      </c>
      <c r="E81" s="41">
        <f>'VITESSEPL sens 1 '!E81+'VITESSEVL sens 1 '!E81</f>
        <v>0</v>
      </c>
      <c r="F81" s="41">
        <f>'VITESSEPL sens 1 '!F81+'VITESSEVL sens 1 '!F81</f>
        <v>2</v>
      </c>
      <c r="G81" s="41">
        <f>'VITESSEPL sens 1 '!G81+'VITESSEVL sens 1 '!G81</f>
        <v>7</v>
      </c>
      <c r="H81" s="41">
        <f>'VITESSEPL sens 1 '!H81+'VITESSEVL sens 1 '!H81</f>
        <v>14</v>
      </c>
      <c r="I81" s="41">
        <f>'VITESSEPL sens 1 '!I81+'VITESSEVL sens 1 '!I81</f>
        <v>7</v>
      </c>
      <c r="J81" s="41">
        <f>'VITESSEPL sens 1 '!J81+'VITESSEVL sens 1 '!J81</f>
        <v>6</v>
      </c>
      <c r="K81" s="41">
        <f>'VITESSEPL sens 1 '!K81+'VITESSEVL sens 1 '!K81</f>
        <v>1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0</v>
      </c>
      <c r="E82" s="41">
        <f>'VITESSEPL sens 1 '!E82+'VITESSEVL sens 1 '!E82</f>
        <v>0</v>
      </c>
      <c r="F82" s="41">
        <f>'VITESSEPL sens 1 '!F82+'VITESSEVL sens 1 '!F82</f>
        <v>3</v>
      </c>
      <c r="G82" s="41">
        <f>'VITESSEPL sens 1 '!G82+'VITESSEVL sens 1 '!G82</f>
        <v>8</v>
      </c>
      <c r="H82" s="41">
        <f>'VITESSEPL sens 1 '!H82+'VITESSEVL sens 1 '!H82</f>
        <v>12</v>
      </c>
      <c r="I82" s="41">
        <f>'VITESSEPL sens 1 '!I82+'VITESSEVL sens 1 '!I82</f>
        <v>2</v>
      </c>
      <c r="J82" s="41">
        <f>'VITESSEPL sens 1 '!J82+'VITESSEVL sens 1 '!J82</f>
        <v>2</v>
      </c>
      <c r="K82" s="41">
        <f>'VITESSEPL sens 1 '!K82+'VITESSEVL sens 1 '!K82</f>
        <v>0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0</v>
      </c>
      <c r="E83" s="41">
        <f>'VITESSEPL sens 1 '!E83+'VITESSEVL sens 1 '!E83</f>
        <v>1</v>
      </c>
      <c r="F83" s="41">
        <f>'VITESSEPL sens 1 '!F83+'VITESSEVL sens 1 '!F83</f>
        <v>10</v>
      </c>
      <c r="G83" s="41">
        <f>'VITESSEPL sens 1 '!G83+'VITESSEVL sens 1 '!G83</f>
        <v>5</v>
      </c>
      <c r="H83" s="41">
        <f>'VITESSEPL sens 1 '!H83+'VITESSEVL sens 1 '!H83</f>
        <v>11</v>
      </c>
      <c r="I83" s="41">
        <f>'VITESSEPL sens 1 '!I83+'VITESSEVL sens 1 '!I83</f>
        <v>8</v>
      </c>
      <c r="J83" s="41">
        <f>'VITESSEPL sens 1 '!J83+'VITESSEVL sens 1 '!J83</f>
        <v>1</v>
      </c>
      <c r="K83" s="41">
        <f>'VITESSEPL sens 1 '!K83+'VITESSEVL sens 1 '!K83</f>
        <v>0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0</v>
      </c>
      <c r="E84" s="41">
        <f>'VITESSEPL sens 1 '!E84+'VITESSEVL sens 1 '!E84</f>
        <v>4</v>
      </c>
      <c r="F84" s="41">
        <f>'VITESSEPL sens 1 '!F84+'VITESSEVL sens 1 '!F84</f>
        <v>4</v>
      </c>
      <c r="G84" s="41">
        <f>'VITESSEPL sens 1 '!G84+'VITESSEVL sens 1 '!G84</f>
        <v>11</v>
      </c>
      <c r="H84" s="41">
        <f>'VITESSEPL sens 1 '!H84+'VITESSEVL sens 1 '!H84</f>
        <v>11</v>
      </c>
      <c r="I84" s="41">
        <f>'VITESSEPL sens 1 '!I84+'VITESSEVL sens 1 '!I84</f>
        <v>2</v>
      </c>
      <c r="J84" s="41">
        <f>'VITESSEPL sens 1 '!J84+'VITESSEVL sens 1 '!J84</f>
        <v>2</v>
      </c>
      <c r="K84" s="41">
        <f>'VITESSEPL sens 1 '!K84+'VITESSEVL sens 1 '!K84</f>
        <v>0</v>
      </c>
      <c r="L84" s="41">
        <f>'VITESSEPL sens 1 '!L84+'VITESSEVL sens 1 '!L84</f>
        <v>1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0</v>
      </c>
      <c r="F85" s="41">
        <f>'VITESSEPL sens 1 '!F85+'VITESSEVL sens 1 '!F85</f>
        <v>1</v>
      </c>
      <c r="G85" s="41">
        <f>'VITESSEPL sens 1 '!G85+'VITESSEVL sens 1 '!G85</f>
        <v>0</v>
      </c>
      <c r="H85" s="41">
        <f>'VITESSEPL sens 1 '!H85+'VITESSEVL sens 1 '!H85</f>
        <v>0</v>
      </c>
      <c r="I85" s="41">
        <f>'VITESSEPL sens 1 '!I85+'VITESSEVL sens 1 '!I85</f>
        <v>1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0</v>
      </c>
      <c r="F86" s="41">
        <f>'VITESSEPL sens 1 '!F86+'VITESSEVL sens 1 '!F86</f>
        <v>1</v>
      </c>
      <c r="G86" s="41">
        <f>'VITESSEPL sens 1 '!G86+'VITESSEVL sens 1 '!G86</f>
        <v>1</v>
      </c>
      <c r="H86" s="41">
        <f>'VITESSEPL sens 1 '!H86+'VITESSEVL sens 1 '!H86</f>
        <v>1</v>
      </c>
      <c r="I86" s="41">
        <f>'VITESSEPL sens 1 '!I86+'VITESSEVL sens 1 '!I86</f>
        <v>1</v>
      </c>
      <c r="J86" s="41">
        <f>'VITESSEPL sens 1 '!J86+'VITESSEVL sens 1 '!J86</f>
        <v>0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0</v>
      </c>
      <c r="D87" s="53">
        <f t="shared" si="2"/>
        <v>1</v>
      </c>
      <c r="E87" s="53">
        <f t="shared" si="2"/>
        <v>10</v>
      </c>
      <c r="F87" s="53">
        <f t="shared" si="2"/>
        <v>114</v>
      </c>
      <c r="G87" s="53">
        <f t="shared" si="2"/>
        <v>258</v>
      </c>
      <c r="H87" s="53">
        <f t="shared" si="2"/>
        <v>231</v>
      </c>
      <c r="I87" s="53">
        <f t="shared" si="2"/>
        <v>162</v>
      </c>
      <c r="J87" s="53">
        <f t="shared" si="2"/>
        <v>45</v>
      </c>
      <c r="K87" s="53">
        <f t="shared" si="2"/>
        <v>11</v>
      </c>
      <c r="L87" s="53">
        <f t="shared" si="2"/>
        <v>3</v>
      </c>
      <c r="M87" s="53">
        <f t="shared" si="2"/>
        <v>1</v>
      </c>
      <c r="N87" s="53">
        <f t="shared" si="2"/>
        <v>1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0</v>
      </c>
      <c r="D88" s="62">
        <f>D87/N90</f>
        <v>1.1947431302270011E-3</v>
      </c>
      <c r="E88" s="62">
        <f>E87/N90</f>
        <v>1.1947431302270013E-2</v>
      </c>
      <c r="F88" s="62">
        <f>F87/N90</f>
        <v>0.13620071684587814</v>
      </c>
      <c r="G88" s="62">
        <f>G87/N90</f>
        <v>0.30824372759856633</v>
      </c>
      <c r="H88" s="62">
        <f>H87/N90</f>
        <v>0.27598566308243727</v>
      </c>
      <c r="I88" s="62">
        <f>I87/N90</f>
        <v>0.19354838709677419</v>
      </c>
      <c r="J88" s="62">
        <f>J87/N90</f>
        <v>5.3763440860215055E-2</v>
      </c>
      <c r="K88" s="62">
        <f>K87/N90</f>
        <v>1.3142174432497013E-2</v>
      </c>
      <c r="L88" s="62">
        <f>L87/N90</f>
        <v>3.5842293906810036E-3</v>
      </c>
      <c r="M88" s="62">
        <f>M87/N90</f>
        <v>1.1947431302270011E-3</v>
      </c>
      <c r="N88" s="62">
        <f>N87/N90</f>
        <v>1.1947431302270011E-3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0</v>
      </c>
      <c r="D89" s="63">
        <f t="shared" si="3"/>
        <v>4.1666666666666664E-2</v>
      </c>
      <c r="E89" s="63">
        <f t="shared" si="3"/>
        <v>0.41666666666666669</v>
      </c>
      <c r="F89" s="63">
        <f t="shared" si="3"/>
        <v>4.75</v>
      </c>
      <c r="G89" s="63">
        <f t="shared" si="3"/>
        <v>10.75</v>
      </c>
      <c r="H89" s="63">
        <f t="shared" si="3"/>
        <v>9.625</v>
      </c>
      <c r="I89" s="63">
        <f t="shared" si="3"/>
        <v>6.75</v>
      </c>
      <c r="J89" s="63">
        <f t="shared" si="3"/>
        <v>1.875</v>
      </c>
      <c r="K89" s="63">
        <f t="shared" si="3"/>
        <v>0.45833333333333331</v>
      </c>
      <c r="L89" s="63">
        <f t="shared" si="3"/>
        <v>0.125</v>
      </c>
      <c r="M89" s="63">
        <f t="shared" si="3"/>
        <v>4.1666666666666664E-2</v>
      </c>
      <c r="N89" s="63">
        <f t="shared" si="3"/>
        <v>4.1666666666666664E-2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837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0</v>
      </c>
      <c r="G118" s="41">
        <f>'VITESSEPL sens 1 '!G118+'VITESSEVL sens 1 '!G118</f>
        <v>0</v>
      </c>
      <c r="H118" s="41">
        <f>'VITESSEPL sens 1 '!H118+'VITESSEVL sens 1 '!H118</f>
        <v>0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0</v>
      </c>
      <c r="G119" s="41">
        <f>'VITESSEPL sens 1 '!G119+'VITESSEVL sens 1 '!G119</f>
        <v>1</v>
      </c>
      <c r="H119" s="41">
        <f>'VITESSEPL sens 1 '!H119+'VITESSEVL sens 1 '!H119</f>
        <v>1</v>
      </c>
      <c r="I119" s="41">
        <f>'VITESSEPL sens 1 '!I119+'VITESSEVL sens 1 '!I119</f>
        <v>0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0</v>
      </c>
      <c r="F120" s="41">
        <f>'VITESSEPL sens 1 '!F120+'VITESSEVL sens 1 '!F120</f>
        <v>3</v>
      </c>
      <c r="G120" s="41">
        <f>'VITESSEPL sens 1 '!G120+'VITESSEVL sens 1 '!G120</f>
        <v>0</v>
      </c>
      <c r="H120" s="41">
        <f>'VITESSEPL sens 1 '!H120+'VITESSEVL sens 1 '!H120</f>
        <v>2</v>
      </c>
      <c r="I120" s="41">
        <f>'VITESSEPL sens 1 '!I120+'VITESSEVL sens 1 '!I120</f>
        <v>0</v>
      </c>
      <c r="J120" s="41">
        <f>'VITESSEPL sens 1 '!J120+'VITESSEVL sens 1 '!J120</f>
        <v>3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0</v>
      </c>
      <c r="E121" s="41">
        <f>'VITESSEPL sens 1 '!E121+'VITESSEVL sens 1 '!E121</f>
        <v>0</v>
      </c>
      <c r="F121" s="41">
        <f>'VITESSEPL sens 1 '!F121+'VITESSEVL sens 1 '!F121</f>
        <v>0</v>
      </c>
      <c r="G121" s="41">
        <f>'VITESSEPL sens 1 '!G121+'VITESSEVL sens 1 '!G121</f>
        <v>0</v>
      </c>
      <c r="H121" s="41">
        <f>'VITESSEPL sens 1 '!H121+'VITESSEVL sens 1 '!H121</f>
        <v>5</v>
      </c>
      <c r="I121" s="41">
        <f>'VITESSEPL sens 1 '!I121+'VITESSEVL sens 1 '!I121</f>
        <v>3</v>
      </c>
      <c r="J121" s="41">
        <f>'VITESSEPL sens 1 '!J121+'VITESSEVL sens 1 '!J121</f>
        <v>1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0</v>
      </c>
      <c r="E122" s="41">
        <f>'VITESSEPL sens 1 '!E122+'VITESSEVL sens 1 '!E122</f>
        <v>0</v>
      </c>
      <c r="F122" s="41">
        <f>'VITESSEPL sens 1 '!F122+'VITESSEVL sens 1 '!F122</f>
        <v>1</v>
      </c>
      <c r="G122" s="41">
        <f>'VITESSEPL sens 1 '!G122+'VITESSEVL sens 1 '!G122</f>
        <v>3</v>
      </c>
      <c r="H122" s="41">
        <f>'VITESSEPL sens 1 '!H122+'VITESSEVL sens 1 '!H122</f>
        <v>3</v>
      </c>
      <c r="I122" s="41">
        <f>'VITESSEPL sens 1 '!I122+'VITESSEVL sens 1 '!I122</f>
        <v>0</v>
      </c>
      <c r="J122" s="41">
        <f>'VITESSEPL sens 1 '!J122+'VITESSEVL sens 1 '!J122</f>
        <v>1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0</v>
      </c>
      <c r="E123" s="41">
        <f>'VITESSEPL sens 1 '!E123+'VITESSEVL sens 1 '!E123</f>
        <v>0</v>
      </c>
      <c r="F123" s="41">
        <f>'VITESSEPL sens 1 '!F123+'VITESSEVL sens 1 '!F123</f>
        <v>4</v>
      </c>
      <c r="G123" s="41">
        <f>'VITESSEPL sens 1 '!G123+'VITESSEVL sens 1 '!G123</f>
        <v>4</v>
      </c>
      <c r="H123" s="41">
        <f>'VITESSEPL sens 1 '!H123+'VITESSEVL sens 1 '!H123</f>
        <v>6</v>
      </c>
      <c r="I123" s="41">
        <f>'VITESSEPL sens 1 '!I123+'VITESSEVL sens 1 '!I123</f>
        <v>1</v>
      </c>
      <c r="J123" s="41">
        <f>'VITESSEPL sens 1 '!J123+'VITESSEVL sens 1 '!J123</f>
        <v>1</v>
      </c>
      <c r="K123" s="41">
        <f>'VITESSEPL sens 1 '!K123+'VITESSEVL sens 1 '!K123</f>
        <v>1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0</v>
      </c>
      <c r="F124" s="41">
        <f>'VITESSEPL sens 1 '!F124+'VITESSEVL sens 1 '!F124</f>
        <v>0</v>
      </c>
      <c r="G124" s="41">
        <f>'VITESSEPL sens 1 '!G124+'VITESSEVL sens 1 '!G124</f>
        <v>1</v>
      </c>
      <c r="H124" s="41">
        <f>'VITESSEPL sens 1 '!H124+'VITESSEVL sens 1 '!H124</f>
        <v>4</v>
      </c>
      <c r="I124" s="41">
        <f>'VITESSEPL sens 1 '!I124+'VITESSEVL sens 1 '!I124</f>
        <v>0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0</v>
      </c>
      <c r="E125" s="41">
        <f>'VITESSEPL sens 1 '!E125+'VITESSEVL sens 1 '!E125</f>
        <v>0</v>
      </c>
      <c r="F125" s="41">
        <f>'VITESSEPL sens 1 '!F125+'VITESSEVL sens 1 '!F125</f>
        <v>1</v>
      </c>
      <c r="G125" s="41">
        <f>'VITESSEPL sens 1 '!G125+'VITESSEVL sens 1 '!G125</f>
        <v>1</v>
      </c>
      <c r="H125" s="41">
        <f>'VITESSEPL sens 1 '!H125+'VITESSEVL sens 1 '!H125</f>
        <v>4</v>
      </c>
      <c r="I125" s="41">
        <f>'VITESSEPL sens 1 '!I125+'VITESSEVL sens 1 '!I125</f>
        <v>3</v>
      </c>
      <c r="J125" s="41">
        <f>'VITESSEPL sens 1 '!J125+'VITESSEVL sens 1 '!J125</f>
        <v>1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0</v>
      </c>
      <c r="E126" s="41">
        <f>'VITESSEPL sens 1 '!E126+'VITESSEVL sens 1 '!E126</f>
        <v>1</v>
      </c>
      <c r="F126" s="41">
        <f>'VITESSEPL sens 1 '!F126+'VITESSEVL sens 1 '!F126</f>
        <v>0</v>
      </c>
      <c r="G126" s="41">
        <f>'VITESSEPL sens 1 '!G126+'VITESSEVL sens 1 '!G126</f>
        <v>5</v>
      </c>
      <c r="H126" s="41">
        <f>'VITESSEPL sens 1 '!H126+'VITESSEVL sens 1 '!H126</f>
        <v>2</v>
      </c>
      <c r="I126" s="41">
        <f>'VITESSEPL sens 1 '!I126+'VITESSEVL sens 1 '!I126</f>
        <v>2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0</v>
      </c>
      <c r="D127" s="41">
        <f>'VITESSEPL sens 1 '!D127+'VITESSEVL sens 1 '!D127</f>
        <v>1</v>
      </c>
      <c r="E127" s="41">
        <f>'VITESSEPL sens 1 '!E127+'VITESSEVL sens 1 '!E127</f>
        <v>0</v>
      </c>
      <c r="F127" s="41">
        <f>'VITESSEPL sens 1 '!F127+'VITESSEVL sens 1 '!F127</f>
        <v>1</v>
      </c>
      <c r="G127" s="41">
        <f>'VITESSEPL sens 1 '!G127+'VITESSEVL sens 1 '!G127</f>
        <v>4</v>
      </c>
      <c r="H127" s="41">
        <f>'VITESSEPL sens 1 '!H127+'VITESSEVL sens 1 '!H127</f>
        <v>3</v>
      </c>
      <c r="I127" s="41">
        <f>'VITESSEPL sens 1 '!I127+'VITESSEVL sens 1 '!I127</f>
        <v>9</v>
      </c>
      <c r="J127" s="41">
        <f>'VITESSEPL sens 1 '!J127+'VITESSEVL sens 1 '!J127</f>
        <v>5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0</v>
      </c>
      <c r="E128" s="41">
        <f>'VITESSEPL sens 1 '!E128+'VITESSEVL sens 1 '!E128</f>
        <v>1</v>
      </c>
      <c r="F128" s="41">
        <f>'VITESSEPL sens 1 '!F128+'VITESSEVL sens 1 '!F128</f>
        <v>0</v>
      </c>
      <c r="G128" s="41">
        <f>'VITESSEPL sens 1 '!G128+'VITESSEVL sens 1 '!G128</f>
        <v>2</v>
      </c>
      <c r="H128" s="41">
        <f>'VITESSEPL sens 1 '!H128+'VITESSEVL sens 1 '!H128</f>
        <v>14</v>
      </c>
      <c r="I128" s="41">
        <f>'VITESSEPL sens 1 '!I128+'VITESSEVL sens 1 '!I128</f>
        <v>8</v>
      </c>
      <c r="J128" s="41">
        <f>'VITESSEPL sens 1 '!J128+'VITESSEVL sens 1 '!J128</f>
        <v>2</v>
      </c>
      <c r="K128" s="41">
        <f>'VITESSEPL sens 1 '!K128+'VITESSEVL sens 1 '!K128</f>
        <v>1</v>
      </c>
      <c r="L128" s="41">
        <f>'VITESSEPL sens 1 '!L128+'VITESSEVL sens 1 '!L128</f>
        <v>1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0</v>
      </c>
      <c r="E129" s="41">
        <f>'VITESSEPL sens 1 '!E129+'VITESSEVL sens 1 '!E129</f>
        <v>0</v>
      </c>
      <c r="F129" s="41">
        <f>'VITESSEPL sens 1 '!F129+'VITESSEVL sens 1 '!F129</f>
        <v>0</v>
      </c>
      <c r="G129" s="41">
        <f>'VITESSEPL sens 1 '!G129+'VITESSEVL sens 1 '!G129</f>
        <v>8</v>
      </c>
      <c r="H129" s="41">
        <f>'VITESSEPL sens 1 '!H129+'VITESSEVL sens 1 '!H129</f>
        <v>10</v>
      </c>
      <c r="I129" s="41">
        <f>'VITESSEPL sens 1 '!I129+'VITESSEVL sens 1 '!I129</f>
        <v>6</v>
      </c>
      <c r="J129" s="41">
        <f>'VITESSEPL sens 1 '!J129+'VITESSEVL sens 1 '!J129</f>
        <v>2</v>
      </c>
      <c r="K129" s="41">
        <f>'VITESSEPL sens 1 '!K129+'VITESSEVL sens 1 '!K129</f>
        <v>1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0</v>
      </c>
      <c r="E130" s="41">
        <f>'VITESSEPL sens 1 '!E130+'VITESSEVL sens 1 '!E130</f>
        <v>1</v>
      </c>
      <c r="F130" s="41">
        <f>'VITESSEPL sens 1 '!F130+'VITESSEVL sens 1 '!F130</f>
        <v>0</v>
      </c>
      <c r="G130" s="41">
        <f>'VITESSEPL sens 1 '!G130+'VITESSEVL sens 1 '!G130</f>
        <v>1</v>
      </c>
      <c r="H130" s="41">
        <f>'VITESSEPL sens 1 '!H130+'VITESSEVL sens 1 '!H130</f>
        <v>2</v>
      </c>
      <c r="I130" s="41">
        <f>'VITESSEPL sens 1 '!I130+'VITESSEVL sens 1 '!I130</f>
        <v>11</v>
      </c>
      <c r="J130" s="41">
        <f>'VITESSEPL sens 1 '!J130+'VITESSEVL sens 1 '!J130</f>
        <v>4</v>
      </c>
      <c r="K130" s="41">
        <f>'VITESSEPL sens 1 '!K130+'VITESSEVL sens 1 '!K130</f>
        <v>3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0</v>
      </c>
      <c r="D131" s="41">
        <f>'VITESSEPL sens 1 '!D131+'VITESSEVL sens 1 '!D131</f>
        <v>0</v>
      </c>
      <c r="E131" s="41">
        <f>'VITESSEPL sens 1 '!E131+'VITESSEVL sens 1 '!E131</f>
        <v>0</v>
      </c>
      <c r="F131" s="41">
        <f>'VITESSEPL sens 1 '!F131+'VITESSEVL sens 1 '!F131</f>
        <v>4</v>
      </c>
      <c r="G131" s="41">
        <f>'VITESSEPL sens 1 '!G131+'VITESSEVL sens 1 '!G131</f>
        <v>6</v>
      </c>
      <c r="H131" s="41">
        <f>'VITESSEPL sens 1 '!H131+'VITESSEVL sens 1 '!H131</f>
        <v>4</v>
      </c>
      <c r="I131" s="41">
        <f>'VITESSEPL sens 1 '!I131+'VITESSEVL sens 1 '!I131</f>
        <v>8</v>
      </c>
      <c r="J131" s="41">
        <f>'VITESSEPL sens 1 '!J131+'VITESSEVL sens 1 '!J131</f>
        <v>1</v>
      </c>
      <c r="K131" s="41">
        <f>'VITESSEPL sens 1 '!K131+'VITESSEVL sens 1 '!K131</f>
        <v>2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1</v>
      </c>
      <c r="D132" s="41">
        <f>'VITESSEPL sens 1 '!D132+'VITESSEVL sens 1 '!D132</f>
        <v>0</v>
      </c>
      <c r="E132" s="41">
        <f>'VITESSEPL sens 1 '!E132+'VITESSEVL sens 1 '!E132</f>
        <v>0</v>
      </c>
      <c r="F132" s="41">
        <f>'VITESSEPL sens 1 '!F132+'VITESSEVL sens 1 '!F132</f>
        <v>0</v>
      </c>
      <c r="G132" s="41">
        <f>'VITESSEPL sens 1 '!G132+'VITESSEVL sens 1 '!G132</f>
        <v>4</v>
      </c>
      <c r="H132" s="41">
        <f>'VITESSEPL sens 1 '!H132+'VITESSEVL sens 1 '!H132</f>
        <v>8</v>
      </c>
      <c r="I132" s="41">
        <f>'VITESSEPL sens 1 '!I132+'VITESSEVL sens 1 '!I132</f>
        <v>5</v>
      </c>
      <c r="J132" s="41">
        <f>'VITESSEPL sens 1 '!J132+'VITESSEVL sens 1 '!J132</f>
        <v>2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0</v>
      </c>
      <c r="E133" s="41">
        <f>'VITESSEPL sens 1 '!E133+'VITESSEVL sens 1 '!E133</f>
        <v>0</v>
      </c>
      <c r="F133" s="41">
        <f>'VITESSEPL sens 1 '!F133+'VITESSEVL sens 1 '!F133</f>
        <v>3</v>
      </c>
      <c r="G133" s="41">
        <f>'VITESSEPL sens 1 '!G133+'VITESSEVL sens 1 '!G133</f>
        <v>5</v>
      </c>
      <c r="H133" s="41">
        <f>'VITESSEPL sens 1 '!H133+'VITESSEVL sens 1 '!H133</f>
        <v>7</v>
      </c>
      <c r="I133" s="41">
        <f>'VITESSEPL sens 1 '!I133+'VITESSEVL sens 1 '!I133</f>
        <v>6</v>
      </c>
      <c r="J133" s="41">
        <f>'VITESSEPL sens 1 '!J133+'VITESSEVL sens 1 '!J133</f>
        <v>3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0</v>
      </c>
      <c r="D134" s="41">
        <f>'VITESSEPL sens 1 '!D134+'VITESSEVL sens 1 '!D134</f>
        <v>0</v>
      </c>
      <c r="E134" s="41">
        <f>'VITESSEPL sens 1 '!E134+'VITESSEVL sens 1 '!E134</f>
        <v>0</v>
      </c>
      <c r="F134" s="41">
        <f>'VITESSEPL sens 1 '!F134+'VITESSEVL sens 1 '!F134</f>
        <v>1</v>
      </c>
      <c r="G134" s="41">
        <f>'VITESSEPL sens 1 '!G134+'VITESSEVL sens 1 '!G134</f>
        <v>5</v>
      </c>
      <c r="H134" s="41">
        <f>'VITESSEPL sens 1 '!H134+'VITESSEVL sens 1 '!H134</f>
        <v>5</v>
      </c>
      <c r="I134" s="41">
        <f>'VITESSEPL sens 1 '!I134+'VITESSEVL sens 1 '!I134</f>
        <v>8</v>
      </c>
      <c r="J134" s="41">
        <f>'VITESSEPL sens 1 '!J134+'VITESSEVL sens 1 '!J134</f>
        <v>2</v>
      </c>
      <c r="K134" s="41">
        <f>'VITESSEPL sens 1 '!K134+'VITESSEVL sens 1 '!K134</f>
        <v>2</v>
      </c>
      <c r="L134" s="41">
        <f>'VITESSEPL sens 1 '!L134+'VITESSEVL sens 1 '!L134</f>
        <v>1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0</v>
      </c>
      <c r="D135" s="41">
        <f>'VITESSEPL sens 1 '!D135+'VITESSEVL sens 1 '!D135</f>
        <v>0</v>
      </c>
      <c r="E135" s="41">
        <f>'VITESSEPL sens 1 '!E135+'VITESSEVL sens 1 '!E135</f>
        <v>0</v>
      </c>
      <c r="F135" s="41">
        <f>'VITESSEPL sens 1 '!F135+'VITESSEVL sens 1 '!F135</f>
        <v>0</v>
      </c>
      <c r="G135" s="41">
        <f>'VITESSEPL sens 1 '!G135+'VITESSEVL sens 1 '!G135</f>
        <v>1</v>
      </c>
      <c r="H135" s="41">
        <f>'VITESSEPL sens 1 '!H135+'VITESSEVL sens 1 '!H135</f>
        <v>5</v>
      </c>
      <c r="I135" s="41">
        <f>'VITESSEPL sens 1 '!I135+'VITESSEVL sens 1 '!I135</f>
        <v>6</v>
      </c>
      <c r="J135" s="41">
        <f>'VITESSEPL sens 1 '!J135+'VITESSEVL sens 1 '!J135</f>
        <v>2</v>
      </c>
      <c r="K135" s="41">
        <f>'VITESSEPL sens 1 '!K135+'VITESSEVL sens 1 '!K135</f>
        <v>1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0</v>
      </c>
      <c r="E136" s="41">
        <f>'VITESSEPL sens 1 '!E136+'VITESSEVL sens 1 '!E136</f>
        <v>0</v>
      </c>
      <c r="F136" s="41">
        <f>'VITESSEPL sens 1 '!F136+'VITESSEVL sens 1 '!F136</f>
        <v>2</v>
      </c>
      <c r="G136" s="41">
        <f>'VITESSEPL sens 1 '!G136+'VITESSEVL sens 1 '!G136</f>
        <v>2</v>
      </c>
      <c r="H136" s="41">
        <f>'VITESSEPL sens 1 '!H136+'VITESSEVL sens 1 '!H136</f>
        <v>3</v>
      </c>
      <c r="I136" s="41">
        <f>'VITESSEPL sens 1 '!I136+'VITESSEVL sens 1 '!I136</f>
        <v>3</v>
      </c>
      <c r="J136" s="41">
        <f>'VITESSEPL sens 1 '!J136+'VITESSEVL sens 1 '!J136</f>
        <v>4</v>
      </c>
      <c r="K136" s="41">
        <f>'VITESSEPL sens 1 '!K136+'VITESSEVL sens 1 '!K136</f>
        <v>0</v>
      </c>
      <c r="L136" s="41">
        <f>'VITESSEPL sens 1 '!L136+'VITESSEVL sens 1 '!L136</f>
        <v>0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0</v>
      </c>
      <c r="E137" s="41">
        <f>'VITESSEPL sens 1 '!E137+'VITESSEVL sens 1 '!E137</f>
        <v>0</v>
      </c>
      <c r="F137" s="41">
        <f>'VITESSEPL sens 1 '!F137+'VITESSEVL sens 1 '!F137</f>
        <v>0</v>
      </c>
      <c r="G137" s="41">
        <f>'VITESSEPL sens 1 '!G137+'VITESSEVL sens 1 '!G137</f>
        <v>4</v>
      </c>
      <c r="H137" s="41">
        <f>'VITESSEPL sens 1 '!H137+'VITESSEVL sens 1 '!H137</f>
        <v>5</v>
      </c>
      <c r="I137" s="41">
        <f>'VITESSEPL sens 1 '!I137+'VITESSEVL sens 1 '!I137</f>
        <v>1</v>
      </c>
      <c r="J137" s="41">
        <f>'VITESSEPL sens 1 '!J137+'VITESSEVL sens 1 '!J137</f>
        <v>2</v>
      </c>
      <c r="K137" s="41">
        <f>'VITESSEPL sens 1 '!K137+'VITESSEVL sens 1 '!K137</f>
        <v>1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1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0</v>
      </c>
      <c r="F138" s="41">
        <f>'VITESSEPL sens 1 '!F138+'VITESSEVL sens 1 '!F138</f>
        <v>0</v>
      </c>
      <c r="G138" s="41">
        <f>'VITESSEPL sens 1 '!G138+'VITESSEVL sens 1 '!G138</f>
        <v>5</v>
      </c>
      <c r="H138" s="41">
        <f>'VITESSEPL sens 1 '!H138+'VITESSEVL sens 1 '!H138</f>
        <v>5</v>
      </c>
      <c r="I138" s="41">
        <f>'VITESSEPL sens 1 '!I138+'VITESSEVL sens 1 '!I138</f>
        <v>4</v>
      </c>
      <c r="J138" s="41">
        <f>'VITESSEPL sens 1 '!J138+'VITESSEVL sens 1 '!J138</f>
        <v>0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0</v>
      </c>
      <c r="G139" s="41">
        <f>'VITESSEPL sens 1 '!G139+'VITESSEVL sens 1 '!G139</f>
        <v>2</v>
      </c>
      <c r="H139" s="41">
        <f>'VITESSEPL sens 1 '!H139+'VITESSEVL sens 1 '!H139</f>
        <v>0</v>
      </c>
      <c r="I139" s="41">
        <f>'VITESSEPL sens 1 '!I139+'VITESSEVL sens 1 '!I139</f>
        <v>1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0</v>
      </c>
      <c r="G140" s="41">
        <f>'VITESSEPL sens 1 '!G140+'VITESSEVL sens 1 '!G140</f>
        <v>0</v>
      </c>
      <c r="H140" s="41">
        <f>'VITESSEPL sens 1 '!H140+'VITESSEVL sens 1 '!H140</f>
        <v>2</v>
      </c>
      <c r="I140" s="41">
        <f>'VITESSEPL sens 1 '!I140+'VITESSEVL sens 1 '!I140</f>
        <v>1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0</v>
      </c>
      <c r="F141" s="41">
        <f>'VITESSEPL sens 1 '!F141+'VITESSEVL sens 1 '!F141</f>
        <v>0</v>
      </c>
      <c r="G141" s="41">
        <f>'VITESSEPL sens 1 '!G141+'VITESSEVL sens 1 '!G141</f>
        <v>0</v>
      </c>
      <c r="H141" s="41">
        <f>'VITESSEPL sens 1 '!H141+'VITESSEVL sens 1 '!H141</f>
        <v>3</v>
      </c>
      <c r="I141" s="41">
        <f>'VITESSEPL sens 1 '!I141+'VITESSEVL sens 1 '!I141</f>
        <v>1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1</v>
      </c>
      <c r="D142" s="53">
        <f t="shared" si="5"/>
        <v>1</v>
      </c>
      <c r="E142" s="53">
        <f t="shared" si="5"/>
        <v>3</v>
      </c>
      <c r="F142" s="53">
        <f t="shared" si="5"/>
        <v>20</v>
      </c>
      <c r="G142" s="53">
        <f t="shared" si="5"/>
        <v>64</v>
      </c>
      <c r="H142" s="53">
        <f t="shared" si="5"/>
        <v>103</v>
      </c>
      <c r="I142" s="53">
        <f t="shared" si="5"/>
        <v>87</v>
      </c>
      <c r="J142" s="53">
        <f t="shared" si="5"/>
        <v>36</v>
      </c>
      <c r="K142" s="53">
        <f t="shared" si="5"/>
        <v>12</v>
      </c>
      <c r="L142" s="53">
        <f t="shared" si="5"/>
        <v>2</v>
      </c>
      <c r="M142" s="53">
        <f t="shared" si="5"/>
        <v>0</v>
      </c>
      <c r="N142" s="53">
        <f t="shared" si="5"/>
        <v>1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3.0303030303030303E-3</v>
      </c>
      <c r="D143" s="62">
        <f>D142/N145</f>
        <v>3.0303030303030303E-3</v>
      </c>
      <c r="E143" s="62">
        <f>E142/N145</f>
        <v>9.0909090909090905E-3</v>
      </c>
      <c r="F143" s="62">
        <f>F142/N145</f>
        <v>6.0606060606060608E-2</v>
      </c>
      <c r="G143" s="62">
        <f>G142/N145</f>
        <v>0.19393939393939394</v>
      </c>
      <c r="H143" s="62">
        <f>H142/N145</f>
        <v>0.31212121212121213</v>
      </c>
      <c r="I143" s="62">
        <f>I142/N145</f>
        <v>0.26363636363636361</v>
      </c>
      <c r="J143" s="62">
        <f>J142/N145</f>
        <v>0.10909090909090909</v>
      </c>
      <c r="K143" s="62">
        <f>K142/N145</f>
        <v>3.6363636363636362E-2</v>
      </c>
      <c r="L143" s="62">
        <f>L142/N145</f>
        <v>6.0606060606060606E-3</v>
      </c>
      <c r="M143" s="62">
        <f>M142/N145</f>
        <v>0</v>
      </c>
      <c r="N143" s="62">
        <f>N142/N145</f>
        <v>3.0303030303030303E-3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4.1666666666666664E-2</v>
      </c>
      <c r="D144" s="63">
        <f t="shared" si="6"/>
        <v>4.1666666666666664E-2</v>
      </c>
      <c r="E144" s="63">
        <f t="shared" si="6"/>
        <v>0.125</v>
      </c>
      <c r="F144" s="63">
        <f t="shared" si="6"/>
        <v>0.83333333333333337</v>
      </c>
      <c r="G144" s="63">
        <f t="shared" si="6"/>
        <v>2.6666666666666665</v>
      </c>
      <c r="H144" s="63">
        <f t="shared" si="6"/>
        <v>4.291666666666667</v>
      </c>
      <c r="I144" s="63">
        <f t="shared" si="6"/>
        <v>3.625</v>
      </c>
      <c r="J144" s="63">
        <f t="shared" si="6"/>
        <v>1.5</v>
      </c>
      <c r="K144" s="63">
        <f t="shared" si="6"/>
        <v>0.5</v>
      </c>
      <c r="L144" s="63">
        <f t="shared" si="6"/>
        <v>8.3333333333333329E-2</v>
      </c>
      <c r="M144" s="63">
        <f t="shared" si="6"/>
        <v>0</v>
      </c>
      <c r="N144" s="63">
        <f t="shared" si="6"/>
        <v>4.1666666666666664E-2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330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0</v>
      </c>
      <c r="F176" s="41">
        <f>'VITESSEPL sens 1 '!F176+'VITESSEVL sens 1 '!F176</f>
        <v>0</v>
      </c>
      <c r="G176" s="41">
        <f>'VITESSEPL sens 1 '!G176+'VITESSEVL sens 1 '!G176</f>
        <v>1</v>
      </c>
      <c r="H176" s="41">
        <f>'VITESSEPL sens 1 '!H176+'VITESSEVL sens 1 '!H176</f>
        <v>0</v>
      </c>
      <c r="I176" s="41">
        <f>'VITESSEPL sens 1 '!I176+'VITESSEVL sens 1 '!I176</f>
        <v>0</v>
      </c>
      <c r="J176" s="41">
        <f>'VITESSEPL sens 1 '!J176+'VITESSEVL sens 1 '!J176</f>
        <v>0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1</v>
      </c>
      <c r="F177" s="41">
        <f>'VITESSEPL sens 1 '!F177+'VITESSEVL sens 1 '!F177</f>
        <v>0</v>
      </c>
      <c r="G177" s="41">
        <f>'VITESSEPL sens 1 '!G177+'VITESSEVL sens 1 '!G177</f>
        <v>1</v>
      </c>
      <c r="H177" s="41">
        <f>'VITESSEPL sens 1 '!H177+'VITESSEVL sens 1 '!H177</f>
        <v>5</v>
      </c>
      <c r="I177" s="41">
        <f>'VITESSEPL sens 1 '!I177+'VITESSEVL sens 1 '!I177</f>
        <v>1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0</v>
      </c>
      <c r="G178" s="41">
        <f>'VITESSEPL sens 1 '!G178+'VITESSEVL sens 1 '!G178</f>
        <v>0</v>
      </c>
      <c r="H178" s="41">
        <f>'VITESSEPL sens 1 '!H178+'VITESSEVL sens 1 '!H178</f>
        <v>0</v>
      </c>
      <c r="I178" s="41">
        <f>'VITESSEPL sens 1 '!I178+'VITESSEVL sens 1 '!I178</f>
        <v>0</v>
      </c>
      <c r="J178" s="41">
        <f>'VITESSEPL sens 1 '!J178+'VITESSEVL sens 1 '!J178</f>
        <v>1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2</v>
      </c>
      <c r="H179" s="41">
        <f>'VITESSEPL sens 1 '!H179+'VITESSEVL sens 1 '!H179</f>
        <v>1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0</v>
      </c>
      <c r="G180" s="41">
        <f>'VITESSEPL sens 1 '!G180+'VITESSEVL sens 1 '!G180</f>
        <v>0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0</v>
      </c>
      <c r="H181" s="41">
        <f>'VITESSEPL sens 1 '!H181+'VITESSEVL sens 1 '!H181</f>
        <v>0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0</v>
      </c>
      <c r="E182" s="41">
        <f>'VITESSEPL sens 1 '!E182+'VITESSEVL sens 1 '!E182</f>
        <v>0</v>
      </c>
      <c r="F182" s="41">
        <f>'VITESSEPL sens 1 '!F182+'VITESSEVL sens 1 '!F182</f>
        <v>0</v>
      </c>
      <c r="G182" s="41">
        <f>'VITESSEPL sens 1 '!G182+'VITESSEVL sens 1 '!G182</f>
        <v>0</v>
      </c>
      <c r="H182" s="41">
        <f>'VITESSEPL sens 1 '!H182+'VITESSEVL sens 1 '!H182</f>
        <v>2</v>
      </c>
      <c r="I182" s="41">
        <f>'VITESSEPL sens 1 '!I182+'VITESSEVL sens 1 '!I182</f>
        <v>2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0</v>
      </c>
      <c r="F183" s="41">
        <f>'VITESSEPL sens 1 '!F183+'VITESSEVL sens 1 '!F183</f>
        <v>0</v>
      </c>
      <c r="G183" s="41">
        <f>'VITESSEPL sens 1 '!G183+'VITESSEVL sens 1 '!G183</f>
        <v>1</v>
      </c>
      <c r="H183" s="41">
        <f>'VITESSEPL sens 1 '!H183+'VITESSEVL sens 1 '!H183</f>
        <v>3</v>
      </c>
      <c r="I183" s="41">
        <f>'VITESSEPL sens 1 '!I183+'VITESSEVL sens 1 '!I183</f>
        <v>3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0</v>
      </c>
      <c r="E184" s="41">
        <f>'VITESSEPL sens 1 '!E184+'VITESSEVL sens 1 '!E184</f>
        <v>0</v>
      </c>
      <c r="F184" s="41">
        <f>'VITESSEPL sens 1 '!F184+'VITESSEVL sens 1 '!F184</f>
        <v>2</v>
      </c>
      <c r="G184" s="41">
        <f>'VITESSEPL sens 1 '!G184+'VITESSEVL sens 1 '!G184</f>
        <v>1</v>
      </c>
      <c r="H184" s="41">
        <f>'VITESSEPL sens 1 '!H184+'VITESSEVL sens 1 '!H184</f>
        <v>4</v>
      </c>
      <c r="I184" s="41">
        <f>'VITESSEPL sens 1 '!I184+'VITESSEVL sens 1 '!I184</f>
        <v>1</v>
      </c>
      <c r="J184" s="41">
        <f>'VITESSEPL sens 1 '!J184+'VITESSEVL sens 1 '!J184</f>
        <v>2</v>
      </c>
      <c r="K184" s="41">
        <f>'VITESSEPL sens 1 '!K184+'VITESSEVL sens 1 '!K184</f>
        <v>0</v>
      </c>
      <c r="L184" s="41">
        <f>'VITESSEPL sens 1 '!L184+'VITESSEVL sens 1 '!L184</f>
        <v>1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0</v>
      </c>
      <c r="F185" s="41">
        <f>'VITESSEPL sens 1 '!F185+'VITESSEVL sens 1 '!F185</f>
        <v>0</v>
      </c>
      <c r="G185" s="41">
        <f>'VITESSEPL sens 1 '!G185+'VITESSEVL sens 1 '!G185</f>
        <v>7</v>
      </c>
      <c r="H185" s="41">
        <f>'VITESSEPL sens 1 '!H185+'VITESSEVL sens 1 '!H185</f>
        <v>3</v>
      </c>
      <c r="I185" s="41">
        <f>'VITESSEPL sens 1 '!I185+'VITESSEVL sens 1 '!I185</f>
        <v>5</v>
      </c>
      <c r="J185" s="41">
        <f>'VITESSEPL sens 1 '!J185+'VITESSEVL sens 1 '!J185</f>
        <v>2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0</v>
      </c>
      <c r="E186" s="41">
        <f>'VITESSEPL sens 1 '!E186+'VITESSEVL sens 1 '!E186</f>
        <v>0</v>
      </c>
      <c r="F186" s="41">
        <f>'VITESSEPL sens 1 '!F186+'VITESSEVL sens 1 '!F186</f>
        <v>1</v>
      </c>
      <c r="G186" s="41">
        <f>'VITESSEPL sens 1 '!G186+'VITESSEVL sens 1 '!G186</f>
        <v>3</v>
      </c>
      <c r="H186" s="41">
        <f>'VITESSEPL sens 1 '!H186+'VITESSEVL sens 1 '!H186</f>
        <v>9</v>
      </c>
      <c r="I186" s="41">
        <f>'VITESSEPL sens 1 '!I186+'VITESSEVL sens 1 '!I186</f>
        <v>7</v>
      </c>
      <c r="J186" s="41">
        <f>'VITESSEPL sens 1 '!J186+'VITESSEVL sens 1 '!J186</f>
        <v>2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0</v>
      </c>
      <c r="E187" s="41">
        <f>'VITESSEPL sens 1 '!E187+'VITESSEVL sens 1 '!E187</f>
        <v>0</v>
      </c>
      <c r="F187" s="41">
        <f>'VITESSEPL sens 1 '!F187+'VITESSEVL sens 1 '!F187</f>
        <v>1</v>
      </c>
      <c r="G187" s="41">
        <f>'VITESSEPL sens 1 '!G187+'VITESSEVL sens 1 '!G187</f>
        <v>4</v>
      </c>
      <c r="H187" s="41">
        <f>'VITESSEPL sens 1 '!H187+'VITESSEVL sens 1 '!H187</f>
        <v>6</v>
      </c>
      <c r="I187" s="41">
        <f>'VITESSEPL sens 1 '!I187+'VITESSEVL sens 1 '!I187</f>
        <v>3</v>
      </c>
      <c r="J187" s="41">
        <f>'VITESSEPL sens 1 '!J187+'VITESSEVL sens 1 '!J187</f>
        <v>2</v>
      </c>
      <c r="K187" s="41">
        <f>'VITESSEPL sens 1 '!K187+'VITESSEVL sens 1 '!K187</f>
        <v>1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0</v>
      </c>
      <c r="F188" s="41">
        <f>'VITESSEPL sens 1 '!F188+'VITESSEVL sens 1 '!F188</f>
        <v>1</v>
      </c>
      <c r="G188" s="41">
        <f>'VITESSEPL sens 1 '!G188+'VITESSEVL sens 1 '!G188</f>
        <v>2</v>
      </c>
      <c r="H188" s="41">
        <f>'VITESSEPL sens 1 '!H188+'VITESSEVL sens 1 '!H188</f>
        <v>7</v>
      </c>
      <c r="I188" s="41">
        <f>'VITESSEPL sens 1 '!I188+'VITESSEVL sens 1 '!I188</f>
        <v>5</v>
      </c>
      <c r="J188" s="41">
        <f>'VITESSEPL sens 1 '!J188+'VITESSEVL sens 1 '!J188</f>
        <v>2</v>
      </c>
      <c r="K188" s="41">
        <f>'VITESSEPL sens 1 '!K188+'VITESSEVL sens 1 '!K188</f>
        <v>0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0</v>
      </c>
      <c r="F189" s="41">
        <f>'VITESSEPL sens 1 '!F189+'VITESSEVL sens 1 '!F189</f>
        <v>1</v>
      </c>
      <c r="G189" s="41">
        <f>'VITESSEPL sens 1 '!G189+'VITESSEVL sens 1 '!G189</f>
        <v>0</v>
      </c>
      <c r="H189" s="41">
        <f>'VITESSEPL sens 1 '!H189+'VITESSEVL sens 1 '!H189</f>
        <v>5</v>
      </c>
      <c r="I189" s="41">
        <f>'VITESSEPL sens 1 '!I189+'VITESSEVL sens 1 '!I189</f>
        <v>4</v>
      </c>
      <c r="J189" s="41">
        <f>'VITESSEPL sens 1 '!J189+'VITESSEVL sens 1 '!J189</f>
        <v>1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0</v>
      </c>
      <c r="E190" s="41">
        <f>'VITESSEPL sens 1 '!E190+'VITESSEVL sens 1 '!E190</f>
        <v>0</v>
      </c>
      <c r="F190" s="41">
        <f>'VITESSEPL sens 1 '!F190+'VITESSEVL sens 1 '!F190</f>
        <v>0</v>
      </c>
      <c r="G190" s="41">
        <f>'VITESSEPL sens 1 '!G190+'VITESSEVL sens 1 '!G190</f>
        <v>0</v>
      </c>
      <c r="H190" s="41">
        <f>'VITESSEPL sens 1 '!H190+'VITESSEVL sens 1 '!H190</f>
        <v>7</v>
      </c>
      <c r="I190" s="41">
        <f>'VITESSEPL sens 1 '!I190+'VITESSEVL sens 1 '!I190</f>
        <v>3</v>
      </c>
      <c r="J190" s="41">
        <f>'VITESSEPL sens 1 '!J190+'VITESSEVL sens 1 '!J190</f>
        <v>5</v>
      </c>
      <c r="K190" s="41">
        <f>'VITESSEPL sens 1 '!K190+'VITESSEVL sens 1 '!K190</f>
        <v>2</v>
      </c>
      <c r="L190" s="41">
        <f>'VITESSEPL sens 1 '!L190+'VITESSEVL sens 1 '!L190</f>
        <v>0</v>
      </c>
      <c r="M190" s="41">
        <f>'VITESSEPL sens 1 '!M190+'VITESSEVL sens 1 '!M190</f>
        <v>1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0</v>
      </c>
      <c r="E191" s="41">
        <f>'VITESSEPL sens 1 '!E191+'VITESSEVL sens 1 '!E191</f>
        <v>0</v>
      </c>
      <c r="F191" s="41">
        <f>'VITESSEPL sens 1 '!F191+'VITESSEVL sens 1 '!F191</f>
        <v>1</v>
      </c>
      <c r="G191" s="41">
        <f>'VITESSEPL sens 1 '!G191+'VITESSEVL sens 1 '!G191</f>
        <v>0</v>
      </c>
      <c r="H191" s="41">
        <f>'VITESSEPL sens 1 '!H191+'VITESSEVL sens 1 '!H191</f>
        <v>6</v>
      </c>
      <c r="I191" s="41">
        <f>'VITESSEPL sens 1 '!I191+'VITESSEVL sens 1 '!I191</f>
        <v>5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0</v>
      </c>
      <c r="E192" s="41">
        <f>'VITESSEPL sens 1 '!E192+'VITESSEVL sens 1 '!E192</f>
        <v>0</v>
      </c>
      <c r="F192" s="41">
        <f>'VITESSEPL sens 1 '!F192+'VITESSEVL sens 1 '!F192</f>
        <v>1</v>
      </c>
      <c r="G192" s="41">
        <f>'VITESSEPL sens 1 '!G192+'VITESSEVL sens 1 '!G192</f>
        <v>2</v>
      </c>
      <c r="H192" s="41">
        <f>'VITESSEPL sens 1 '!H192+'VITESSEVL sens 1 '!H192</f>
        <v>1</v>
      </c>
      <c r="I192" s="41">
        <f>'VITESSEPL sens 1 '!I192+'VITESSEVL sens 1 '!I192</f>
        <v>5</v>
      </c>
      <c r="J192" s="41">
        <f>'VITESSEPL sens 1 '!J192+'VITESSEVL sens 1 '!J192</f>
        <v>1</v>
      </c>
      <c r="K192" s="41">
        <f>'VITESSEPL sens 1 '!K192+'VITESSEVL sens 1 '!K192</f>
        <v>1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0</v>
      </c>
      <c r="E193" s="41">
        <f>'VITESSEPL sens 1 '!E193+'VITESSEVL sens 1 '!E193</f>
        <v>0</v>
      </c>
      <c r="F193" s="41">
        <f>'VITESSEPL sens 1 '!F193+'VITESSEVL sens 1 '!F193</f>
        <v>0</v>
      </c>
      <c r="G193" s="41">
        <f>'VITESSEPL sens 1 '!G193+'VITESSEVL sens 1 '!G193</f>
        <v>4</v>
      </c>
      <c r="H193" s="41">
        <f>'VITESSEPL sens 1 '!H193+'VITESSEVL sens 1 '!H193</f>
        <v>9</v>
      </c>
      <c r="I193" s="41">
        <f>'VITESSEPL sens 1 '!I193+'VITESSEVL sens 1 '!I193</f>
        <v>2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0</v>
      </c>
      <c r="E194" s="41">
        <f>'VITESSEPL sens 1 '!E194+'VITESSEVL sens 1 '!E194</f>
        <v>0</v>
      </c>
      <c r="F194" s="41">
        <f>'VITESSEPL sens 1 '!F194+'VITESSEVL sens 1 '!F194</f>
        <v>0</v>
      </c>
      <c r="G194" s="41">
        <f>'VITESSEPL sens 1 '!G194+'VITESSEVL sens 1 '!G194</f>
        <v>2</v>
      </c>
      <c r="H194" s="41">
        <f>'VITESSEPL sens 1 '!H194+'VITESSEVL sens 1 '!H194</f>
        <v>4</v>
      </c>
      <c r="I194" s="41">
        <f>'VITESSEPL sens 1 '!I194+'VITESSEVL sens 1 '!I194</f>
        <v>6</v>
      </c>
      <c r="J194" s="41">
        <f>'VITESSEPL sens 1 '!J194+'VITESSEVL sens 1 '!J194</f>
        <v>2</v>
      </c>
      <c r="K194" s="41">
        <f>'VITESSEPL sens 1 '!K194+'VITESSEVL sens 1 '!K194</f>
        <v>1</v>
      </c>
      <c r="L194" s="41">
        <f>'VITESSEPL sens 1 '!L194+'VITESSEVL sens 1 '!L194</f>
        <v>0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0</v>
      </c>
      <c r="E195" s="41">
        <f>'VITESSEPL sens 1 '!E195+'VITESSEVL sens 1 '!E195</f>
        <v>0</v>
      </c>
      <c r="F195" s="41">
        <f>'VITESSEPL sens 1 '!F195+'VITESSEVL sens 1 '!F195</f>
        <v>2</v>
      </c>
      <c r="G195" s="41">
        <f>'VITESSEPL sens 1 '!G195+'VITESSEVL sens 1 '!G195</f>
        <v>8</v>
      </c>
      <c r="H195" s="41">
        <f>'VITESSEPL sens 1 '!H195+'VITESSEVL sens 1 '!H195</f>
        <v>5</v>
      </c>
      <c r="I195" s="41">
        <f>'VITESSEPL sens 1 '!I195+'VITESSEVL sens 1 '!I195</f>
        <v>1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0</v>
      </c>
      <c r="F196" s="41">
        <f>'VITESSEPL sens 1 '!F196+'VITESSEVL sens 1 '!F196</f>
        <v>0</v>
      </c>
      <c r="G196" s="41">
        <f>'VITESSEPL sens 1 '!G196+'VITESSEVL sens 1 '!G196</f>
        <v>0</v>
      </c>
      <c r="H196" s="41">
        <f>'VITESSEPL sens 1 '!H196+'VITESSEVL sens 1 '!H196</f>
        <v>5</v>
      </c>
      <c r="I196" s="41">
        <f>'VITESSEPL sens 1 '!I196+'VITESSEVL sens 1 '!I196</f>
        <v>0</v>
      </c>
      <c r="J196" s="41">
        <f>'VITESSEPL sens 1 '!J196+'VITESSEVL sens 1 '!J196</f>
        <v>1</v>
      </c>
      <c r="K196" s="41">
        <f>'VITESSEPL sens 1 '!K196+'VITESSEVL sens 1 '!K196</f>
        <v>1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0</v>
      </c>
      <c r="F197" s="41">
        <f>'VITESSEPL sens 1 '!F197+'VITESSEVL sens 1 '!F197</f>
        <v>0</v>
      </c>
      <c r="G197" s="41">
        <f>'VITESSEPL sens 1 '!G197+'VITESSEVL sens 1 '!G197</f>
        <v>3</v>
      </c>
      <c r="H197" s="41">
        <f>'VITESSEPL sens 1 '!H197+'VITESSEVL sens 1 '!H197</f>
        <v>1</v>
      </c>
      <c r="I197" s="41">
        <f>'VITESSEPL sens 1 '!I197+'VITESSEVL sens 1 '!I197</f>
        <v>1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0</v>
      </c>
      <c r="G198" s="41">
        <f>'VITESSEPL sens 1 '!G198+'VITESSEVL sens 1 '!G198</f>
        <v>0</v>
      </c>
      <c r="H198" s="41">
        <f>'VITESSEPL sens 1 '!H198+'VITESSEVL sens 1 '!H198</f>
        <v>0</v>
      </c>
      <c r="I198" s="41">
        <f>'VITESSEPL sens 1 '!I198+'VITESSEVL sens 1 '!I198</f>
        <v>1</v>
      </c>
      <c r="J198" s="41">
        <f>'VITESSEPL sens 1 '!J198+'VITESSEVL sens 1 '!J198</f>
        <v>1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0</v>
      </c>
      <c r="F199" s="41">
        <f>'VITESSEPL sens 1 '!F199+'VITESSEVL sens 1 '!F199</f>
        <v>0</v>
      </c>
      <c r="G199" s="41">
        <f>'VITESSEPL sens 1 '!G199+'VITESSEVL sens 1 '!G199</f>
        <v>0</v>
      </c>
      <c r="H199" s="41">
        <f>'VITESSEPL sens 1 '!H199+'VITESSEVL sens 1 '!H199</f>
        <v>0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0</v>
      </c>
      <c r="D200" s="53">
        <f t="shared" si="8"/>
        <v>0</v>
      </c>
      <c r="E200" s="53">
        <f t="shared" si="8"/>
        <v>1</v>
      </c>
      <c r="F200" s="53">
        <f t="shared" si="8"/>
        <v>10</v>
      </c>
      <c r="G200" s="53">
        <f t="shared" si="8"/>
        <v>41</v>
      </c>
      <c r="H200" s="53">
        <f t="shared" si="8"/>
        <v>83</v>
      </c>
      <c r="I200" s="53">
        <f t="shared" si="8"/>
        <v>55</v>
      </c>
      <c r="J200" s="53">
        <f t="shared" si="8"/>
        <v>22</v>
      </c>
      <c r="K200" s="53">
        <f t="shared" si="8"/>
        <v>6</v>
      </c>
      <c r="L200" s="53">
        <f t="shared" si="8"/>
        <v>1</v>
      </c>
      <c r="M200" s="53">
        <f t="shared" si="8"/>
        <v>1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</v>
      </c>
      <c r="E201" s="62">
        <f>E200/N203</f>
        <v>4.5454545454545452E-3</v>
      </c>
      <c r="F201" s="62">
        <f>F200/N203</f>
        <v>4.5454545454545456E-2</v>
      </c>
      <c r="G201" s="62">
        <f>G200/N203</f>
        <v>0.18636363636363637</v>
      </c>
      <c r="H201" s="62">
        <f>H200/N203</f>
        <v>0.37727272727272726</v>
      </c>
      <c r="I201" s="62">
        <f>I200/N203</f>
        <v>0.25</v>
      </c>
      <c r="J201" s="62">
        <f>J200/N203</f>
        <v>0.1</v>
      </c>
      <c r="K201" s="62">
        <f>K200/N203</f>
        <v>2.7272727272727271E-2</v>
      </c>
      <c r="L201" s="62">
        <f>L200/N203</f>
        <v>4.5454545454545452E-3</v>
      </c>
      <c r="M201" s="62">
        <f>M200/N203</f>
        <v>4.5454545454545452E-3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</v>
      </c>
      <c r="D202" s="63">
        <f t="shared" si="9"/>
        <v>0</v>
      </c>
      <c r="E202" s="63">
        <f t="shared" si="9"/>
        <v>4.1666666666666664E-2</v>
      </c>
      <c r="F202" s="63">
        <f t="shared" si="9"/>
        <v>0.41666666666666669</v>
      </c>
      <c r="G202" s="63">
        <f t="shared" si="9"/>
        <v>1.7083333333333333</v>
      </c>
      <c r="H202" s="63">
        <f t="shared" si="9"/>
        <v>3.4583333333333335</v>
      </c>
      <c r="I202" s="63">
        <f t="shared" si="9"/>
        <v>2.2916666666666665</v>
      </c>
      <c r="J202" s="63">
        <f t="shared" si="9"/>
        <v>0.91666666666666663</v>
      </c>
      <c r="K202" s="63">
        <f t="shared" si="9"/>
        <v>0.25</v>
      </c>
      <c r="L202" s="63">
        <f t="shared" si="9"/>
        <v>4.1666666666666664E-2</v>
      </c>
      <c r="M202" s="63">
        <f t="shared" si="9"/>
        <v>4.1666666666666664E-2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220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0</v>
      </c>
      <c r="G233" s="41">
        <f>'VITESSEPL sens 1 '!G233+'VITESSEVL sens 1 '!G233</f>
        <v>0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1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0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0</v>
      </c>
      <c r="G236" s="41">
        <f>'VITESSEPL sens 1 '!G236+'VITESSEVL sens 1 '!G236</f>
        <v>0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0</v>
      </c>
      <c r="F237" s="41">
        <f>'VITESSEPL sens 1 '!F237+'VITESSEVL sens 1 '!F237</f>
        <v>1</v>
      </c>
      <c r="G237" s="41">
        <f>'VITESSEPL sens 1 '!G237+'VITESSEVL sens 1 '!G237</f>
        <v>2</v>
      </c>
      <c r="H237" s="41">
        <f>'VITESSEPL sens 1 '!H237+'VITESSEVL sens 1 '!H237</f>
        <v>1</v>
      </c>
      <c r="I237" s="41">
        <f>'VITESSEPL sens 1 '!I237+'VITESSEVL sens 1 '!I237</f>
        <v>0</v>
      </c>
      <c r="J237" s="41">
        <f>'VITESSEPL sens 1 '!J237+'VITESSEVL sens 1 '!J237</f>
        <v>1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0</v>
      </c>
      <c r="E238" s="41">
        <f>'VITESSEPL sens 1 '!E238+'VITESSEVL sens 1 '!E238</f>
        <v>0</v>
      </c>
      <c r="F238" s="41">
        <f>'VITESSEPL sens 1 '!F238+'VITESSEVL sens 1 '!F238</f>
        <v>2</v>
      </c>
      <c r="G238" s="41">
        <f>'VITESSEPL sens 1 '!G238+'VITESSEVL sens 1 '!G238</f>
        <v>1</v>
      </c>
      <c r="H238" s="41">
        <f>'VITESSEPL sens 1 '!H238+'VITESSEVL sens 1 '!H238</f>
        <v>5</v>
      </c>
      <c r="I238" s="41">
        <f>'VITESSEPL sens 1 '!I238+'VITESSEVL sens 1 '!I238</f>
        <v>1</v>
      </c>
      <c r="J238" s="41">
        <f>'VITESSEPL sens 1 '!J238+'VITESSEVL sens 1 '!J238</f>
        <v>0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0</v>
      </c>
      <c r="E239" s="41">
        <f>'VITESSEPL sens 1 '!E239+'VITESSEVL sens 1 '!E239</f>
        <v>0</v>
      </c>
      <c r="F239" s="41">
        <f>'VITESSEPL sens 1 '!F239+'VITESSEVL sens 1 '!F239</f>
        <v>4</v>
      </c>
      <c r="G239" s="41">
        <f>'VITESSEPL sens 1 '!G239+'VITESSEVL sens 1 '!G239</f>
        <v>6</v>
      </c>
      <c r="H239" s="41">
        <f>'VITESSEPL sens 1 '!H239+'VITESSEVL sens 1 '!H239</f>
        <v>6</v>
      </c>
      <c r="I239" s="41">
        <f>'VITESSEPL sens 1 '!I239+'VITESSEVL sens 1 '!I239</f>
        <v>3</v>
      </c>
      <c r="J239" s="41">
        <f>'VITESSEPL sens 1 '!J239+'VITESSEVL sens 1 '!J239</f>
        <v>2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0</v>
      </c>
      <c r="D240" s="41">
        <f>'VITESSEPL sens 1 '!D240+'VITESSEVL sens 1 '!D240</f>
        <v>0</v>
      </c>
      <c r="E240" s="41">
        <f>'VITESSEPL sens 1 '!E240+'VITESSEVL sens 1 '!E240</f>
        <v>0</v>
      </c>
      <c r="F240" s="41">
        <f>'VITESSEPL sens 1 '!F240+'VITESSEVL sens 1 '!F240</f>
        <v>6</v>
      </c>
      <c r="G240" s="41">
        <f>'VITESSEPL sens 1 '!G240+'VITESSEVL sens 1 '!G240</f>
        <v>21</v>
      </c>
      <c r="H240" s="41">
        <f>'VITESSEPL sens 1 '!H240+'VITESSEVL sens 1 '!H240</f>
        <v>9</v>
      </c>
      <c r="I240" s="41">
        <f>'VITESSEPL sens 1 '!I240+'VITESSEVL sens 1 '!I240</f>
        <v>7</v>
      </c>
      <c r="J240" s="41">
        <f>'VITESSEPL sens 1 '!J240+'VITESSEVL sens 1 '!J240</f>
        <v>0</v>
      </c>
      <c r="K240" s="41">
        <f>'VITESSEPL sens 1 '!K240+'VITESSEVL sens 1 '!K240</f>
        <v>0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0</v>
      </c>
      <c r="D241" s="41">
        <f>'VITESSEPL sens 1 '!D241+'VITESSEVL sens 1 '!D241</f>
        <v>0</v>
      </c>
      <c r="E241" s="41">
        <f>'VITESSEPL sens 1 '!E241+'VITESSEVL sens 1 '!E241</f>
        <v>2</v>
      </c>
      <c r="F241" s="41">
        <f>'VITESSEPL sens 1 '!F241+'VITESSEVL sens 1 '!F241</f>
        <v>16</v>
      </c>
      <c r="G241" s="41">
        <f>'VITESSEPL sens 1 '!G241+'VITESSEVL sens 1 '!G241</f>
        <v>21</v>
      </c>
      <c r="H241" s="41">
        <f>'VITESSEPL sens 1 '!H241+'VITESSEVL sens 1 '!H241</f>
        <v>18</v>
      </c>
      <c r="I241" s="41">
        <f>'VITESSEPL sens 1 '!I241+'VITESSEVL sens 1 '!I241</f>
        <v>5</v>
      </c>
      <c r="J241" s="41">
        <f>'VITESSEPL sens 1 '!J241+'VITESSEVL sens 1 '!J241</f>
        <v>0</v>
      </c>
      <c r="K241" s="41">
        <f>'VITESSEPL sens 1 '!K241+'VITESSEVL sens 1 '!K241</f>
        <v>1</v>
      </c>
      <c r="L241" s="41">
        <f>'VITESSEPL sens 1 '!L241+'VITESSEVL sens 1 '!L241</f>
        <v>0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0</v>
      </c>
      <c r="D242" s="41">
        <f>'VITESSEPL sens 1 '!D242+'VITESSEVL sens 1 '!D242</f>
        <v>0</v>
      </c>
      <c r="E242" s="41">
        <f>'VITESSEPL sens 1 '!E242+'VITESSEVL sens 1 '!E242</f>
        <v>1</v>
      </c>
      <c r="F242" s="41">
        <f>'VITESSEPL sens 1 '!F242+'VITESSEVL sens 1 '!F242</f>
        <v>6</v>
      </c>
      <c r="G242" s="41">
        <f>'VITESSEPL sens 1 '!G242+'VITESSEVL sens 1 '!G242</f>
        <v>17</v>
      </c>
      <c r="H242" s="41">
        <f>'VITESSEPL sens 1 '!H242+'VITESSEVL sens 1 '!H242</f>
        <v>7</v>
      </c>
      <c r="I242" s="41">
        <f>'VITESSEPL sens 1 '!I242+'VITESSEVL sens 1 '!I242</f>
        <v>2</v>
      </c>
      <c r="J242" s="41">
        <f>'VITESSEPL sens 1 '!J242+'VITESSEVL sens 1 '!J242</f>
        <v>4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0</v>
      </c>
      <c r="D243" s="41">
        <f>'VITESSEPL sens 1 '!D243+'VITESSEVL sens 1 '!D243</f>
        <v>0</v>
      </c>
      <c r="E243" s="41">
        <f>'VITESSEPL sens 1 '!E243+'VITESSEVL sens 1 '!E243</f>
        <v>0</v>
      </c>
      <c r="F243" s="41">
        <f>'VITESSEPL sens 1 '!F243+'VITESSEVL sens 1 '!F243</f>
        <v>7</v>
      </c>
      <c r="G243" s="41">
        <f>'VITESSEPL sens 1 '!G243+'VITESSEVL sens 1 '!G243</f>
        <v>18</v>
      </c>
      <c r="H243" s="41">
        <f>'VITESSEPL sens 1 '!H243+'VITESSEVL sens 1 '!H243</f>
        <v>8</v>
      </c>
      <c r="I243" s="41">
        <f>'VITESSEPL sens 1 '!I243+'VITESSEVL sens 1 '!I243</f>
        <v>4</v>
      </c>
      <c r="J243" s="41">
        <f>'VITESSEPL sens 1 '!J243+'VITESSEVL sens 1 '!J243</f>
        <v>1</v>
      </c>
      <c r="K243" s="41">
        <f>'VITESSEPL sens 1 '!K243+'VITESSEVL sens 1 '!K243</f>
        <v>0</v>
      </c>
      <c r="L243" s="41">
        <f>'VITESSEPL sens 1 '!L243+'VITESSEVL sens 1 '!L243</f>
        <v>1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0</v>
      </c>
      <c r="D244" s="41">
        <f>'VITESSEPL sens 1 '!D244+'VITESSEVL sens 1 '!D244</f>
        <v>0</v>
      </c>
      <c r="E244" s="41">
        <f>'VITESSEPL sens 1 '!E244+'VITESSEVL sens 1 '!E244</f>
        <v>1</v>
      </c>
      <c r="F244" s="41">
        <f>'VITESSEPL sens 1 '!F244+'VITESSEVL sens 1 '!F244</f>
        <v>10</v>
      </c>
      <c r="G244" s="41">
        <f>'VITESSEPL sens 1 '!G244+'VITESSEVL sens 1 '!G244</f>
        <v>14</v>
      </c>
      <c r="H244" s="41">
        <f>'VITESSEPL sens 1 '!H244+'VITESSEVL sens 1 '!H244</f>
        <v>6</v>
      </c>
      <c r="I244" s="41">
        <f>'VITESSEPL sens 1 '!I244+'VITESSEVL sens 1 '!I244</f>
        <v>2</v>
      </c>
      <c r="J244" s="41">
        <f>'VITESSEPL sens 1 '!J244+'VITESSEVL sens 1 '!J244</f>
        <v>2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1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0</v>
      </c>
      <c r="D245" s="41">
        <f>'VITESSEPL sens 1 '!D245+'VITESSEVL sens 1 '!D245</f>
        <v>0</v>
      </c>
      <c r="E245" s="41">
        <f>'VITESSEPL sens 1 '!E245+'VITESSEVL sens 1 '!E245</f>
        <v>1</v>
      </c>
      <c r="F245" s="41">
        <f>'VITESSEPL sens 1 '!F245+'VITESSEVL sens 1 '!F245</f>
        <v>4</v>
      </c>
      <c r="G245" s="41">
        <f>'VITESSEPL sens 1 '!G245+'VITESSEVL sens 1 '!G245</f>
        <v>13</v>
      </c>
      <c r="H245" s="41">
        <f>'VITESSEPL sens 1 '!H245+'VITESSEVL sens 1 '!H245</f>
        <v>24</v>
      </c>
      <c r="I245" s="41">
        <f>'VITESSEPL sens 1 '!I245+'VITESSEVL sens 1 '!I245</f>
        <v>8</v>
      </c>
      <c r="J245" s="41">
        <f>'VITESSEPL sens 1 '!J245+'VITESSEVL sens 1 '!J245</f>
        <v>0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0</v>
      </c>
      <c r="D246" s="41">
        <f>'VITESSEPL sens 1 '!D246+'VITESSEVL sens 1 '!D246</f>
        <v>0</v>
      </c>
      <c r="E246" s="41">
        <f>'VITESSEPL sens 1 '!E246+'VITESSEVL sens 1 '!E246</f>
        <v>0</v>
      </c>
      <c r="F246" s="41">
        <f>'VITESSEPL sens 1 '!F246+'VITESSEVL sens 1 '!F246</f>
        <v>4</v>
      </c>
      <c r="G246" s="41">
        <f>'VITESSEPL sens 1 '!G246+'VITESSEVL sens 1 '!G246</f>
        <v>22</v>
      </c>
      <c r="H246" s="41">
        <f>'VITESSEPL sens 1 '!H246+'VITESSEVL sens 1 '!H246</f>
        <v>27</v>
      </c>
      <c r="I246" s="41">
        <f>'VITESSEPL sens 1 '!I246+'VITESSEVL sens 1 '!I246</f>
        <v>16</v>
      </c>
      <c r="J246" s="41">
        <f>'VITESSEPL sens 1 '!J246+'VITESSEVL sens 1 '!J246</f>
        <v>4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0</v>
      </c>
      <c r="E247" s="41">
        <f>'VITESSEPL sens 1 '!E247+'VITESSEVL sens 1 '!E247</f>
        <v>0</v>
      </c>
      <c r="F247" s="41">
        <f>'VITESSEPL sens 1 '!F247+'VITESSEVL sens 1 '!F247</f>
        <v>5</v>
      </c>
      <c r="G247" s="41">
        <f>'VITESSEPL sens 1 '!G247+'VITESSEVL sens 1 '!G247</f>
        <v>18</v>
      </c>
      <c r="H247" s="41">
        <f>'VITESSEPL sens 1 '!H247+'VITESSEVL sens 1 '!H247</f>
        <v>17</v>
      </c>
      <c r="I247" s="41">
        <f>'VITESSEPL sens 1 '!I247+'VITESSEVL sens 1 '!I247</f>
        <v>6</v>
      </c>
      <c r="J247" s="41">
        <f>'VITESSEPL sens 1 '!J247+'VITESSEVL sens 1 '!J247</f>
        <v>2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0</v>
      </c>
      <c r="D248" s="41">
        <f>'VITESSEPL sens 1 '!D248+'VITESSEVL sens 1 '!D248</f>
        <v>0</v>
      </c>
      <c r="E248" s="41">
        <f>'VITESSEPL sens 1 '!E248+'VITESSEVL sens 1 '!E248</f>
        <v>1</v>
      </c>
      <c r="F248" s="41">
        <f>'VITESSEPL sens 1 '!F248+'VITESSEVL sens 1 '!F248</f>
        <v>10</v>
      </c>
      <c r="G248" s="41">
        <f>'VITESSEPL sens 1 '!G248+'VITESSEVL sens 1 '!G248</f>
        <v>13</v>
      </c>
      <c r="H248" s="41">
        <f>'VITESSEPL sens 1 '!H248+'VITESSEVL sens 1 '!H248</f>
        <v>13</v>
      </c>
      <c r="I248" s="41">
        <f>'VITESSEPL sens 1 '!I248+'VITESSEVL sens 1 '!I248</f>
        <v>6</v>
      </c>
      <c r="J248" s="41">
        <f>'VITESSEPL sens 1 '!J248+'VITESSEVL sens 1 '!J248</f>
        <v>4</v>
      </c>
      <c r="K248" s="41">
        <f>'VITESSEPL sens 1 '!K248+'VITESSEVL sens 1 '!K248</f>
        <v>2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0</v>
      </c>
      <c r="E249" s="41">
        <f>'VITESSEPL sens 1 '!E249+'VITESSEVL sens 1 '!E249</f>
        <v>0</v>
      </c>
      <c r="F249" s="41">
        <f>'VITESSEPL sens 1 '!F249+'VITESSEVL sens 1 '!F249</f>
        <v>6</v>
      </c>
      <c r="G249" s="41">
        <f>'VITESSEPL sens 1 '!G249+'VITESSEVL sens 1 '!G249</f>
        <v>25</v>
      </c>
      <c r="H249" s="41">
        <f>'VITESSEPL sens 1 '!H249+'VITESSEVL sens 1 '!H249</f>
        <v>18</v>
      </c>
      <c r="I249" s="41">
        <f>'VITESSEPL sens 1 '!I249+'VITESSEVL sens 1 '!I249</f>
        <v>9</v>
      </c>
      <c r="J249" s="41">
        <f>'VITESSEPL sens 1 '!J249+'VITESSEVL sens 1 '!J249</f>
        <v>1</v>
      </c>
      <c r="K249" s="41">
        <f>'VITESSEPL sens 1 '!K249+'VITESSEVL sens 1 '!K249</f>
        <v>2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0</v>
      </c>
      <c r="D250" s="41">
        <f>'VITESSEPL sens 1 '!D250+'VITESSEVL sens 1 '!D250</f>
        <v>0</v>
      </c>
      <c r="E250" s="41">
        <f>'VITESSEPL sens 1 '!E250+'VITESSEVL sens 1 '!E250</f>
        <v>0</v>
      </c>
      <c r="F250" s="41">
        <f>'VITESSEPL sens 1 '!F250+'VITESSEVL sens 1 '!F250</f>
        <v>6</v>
      </c>
      <c r="G250" s="41">
        <f>'VITESSEPL sens 1 '!G250+'VITESSEVL sens 1 '!G250</f>
        <v>22</v>
      </c>
      <c r="H250" s="41">
        <f>'VITESSEPL sens 1 '!H250+'VITESSEVL sens 1 '!H250</f>
        <v>18</v>
      </c>
      <c r="I250" s="41">
        <f>'VITESSEPL sens 1 '!I250+'VITESSEVL sens 1 '!I250</f>
        <v>19</v>
      </c>
      <c r="J250" s="41">
        <f>'VITESSEPL sens 1 '!J250+'VITESSEVL sens 1 '!J250</f>
        <v>8</v>
      </c>
      <c r="K250" s="41">
        <f>'VITESSEPL sens 1 '!K250+'VITESSEVL sens 1 '!K250</f>
        <v>1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0</v>
      </c>
      <c r="D251" s="41">
        <f>'VITESSEPL sens 1 '!D251+'VITESSEVL sens 1 '!D251</f>
        <v>0</v>
      </c>
      <c r="E251" s="41">
        <f>'VITESSEPL sens 1 '!E251+'VITESSEVL sens 1 '!E251</f>
        <v>0</v>
      </c>
      <c r="F251" s="41">
        <f>'VITESSEPL sens 1 '!F251+'VITESSEVL sens 1 '!F251</f>
        <v>1</v>
      </c>
      <c r="G251" s="41">
        <f>'VITESSEPL sens 1 '!G251+'VITESSEVL sens 1 '!G251</f>
        <v>10</v>
      </c>
      <c r="H251" s="41">
        <f>'VITESSEPL sens 1 '!H251+'VITESSEVL sens 1 '!H251</f>
        <v>17</v>
      </c>
      <c r="I251" s="41">
        <f>'VITESSEPL sens 1 '!I251+'VITESSEVL sens 1 '!I251</f>
        <v>13</v>
      </c>
      <c r="J251" s="41">
        <f>'VITESSEPL sens 1 '!J251+'VITESSEVL sens 1 '!J251</f>
        <v>3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0</v>
      </c>
      <c r="D252" s="41">
        <f>'VITESSEPL sens 1 '!D252+'VITESSEVL sens 1 '!D252</f>
        <v>0</v>
      </c>
      <c r="E252" s="41">
        <f>'VITESSEPL sens 1 '!E252+'VITESSEVL sens 1 '!E252</f>
        <v>0</v>
      </c>
      <c r="F252" s="41">
        <f>'VITESSEPL sens 1 '!F252+'VITESSEVL sens 1 '!F252</f>
        <v>8</v>
      </c>
      <c r="G252" s="41">
        <f>'VITESSEPL sens 1 '!G252+'VITESSEVL sens 1 '!G252</f>
        <v>5</v>
      </c>
      <c r="H252" s="41">
        <f>'VITESSEPL sens 1 '!H252+'VITESSEVL sens 1 '!H252</f>
        <v>9</v>
      </c>
      <c r="I252" s="41">
        <f>'VITESSEPL sens 1 '!I252+'VITESSEVL sens 1 '!I252</f>
        <v>5</v>
      </c>
      <c r="J252" s="41">
        <f>'VITESSEPL sens 1 '!J252+'VITESSEVL sens 1 '!J252</f>
        <v>1</v>
      </c>
      <c r="K252" s="41">
        <f>'VITESSEPL sens 1 '!K252+'VITESSEVL sens 1 '!K252</f>
        <v>2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0</v>
      </c>
      <c r="E253" s="41">
        <f>'VITESSEPL sens 1 '!E253+'VITESSEVL sens 1 '!E253</f>
        <v>2</v>
      </c>
      <c r="F253" s="41">
        <f>'VITESSEPL sens 1 '!F253+'VITESSEVL sens 1 '!F253</f>
        <v>4</v>
      </c>
      <c r="G253" s="41">
        <f>'VITESSEPL sens 1 '!G253+'VITESSEVL sens 1 '!G253</f>
        <v>7</v>
      </c>
      <c r="H253" s="41">
        <f>'VITESSEPL sens 1 '!H253+'VITESSEVL sens 1 '!H253</f>
        <v>3</v>
      </c>
      <c r="I253" s="41">
        <f>'VITESSEPL sens 1 '!I253+'VITESSEVL sens 1 '!I253</f>
        <v>2</v>
      </c>
      <c r="J253" s="41">
        <f>'VITESSEPL sens 1 '!J253+'VITESSEVL sens 1 '!J253</f>
        <v>0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0</v>
      </c>
      <c r="F254" s="41">
        <f>'VITESSEPL sens 1 '!F254+'VITESSEVL sens 1 '!F254</f>
        <v>5</v>
      </c>
      <c r="G254" s="41">
        <f>'VITESSEPL sens 1 '!G254+'VITESSEVL sens 1 '!G254</f>
        <v>11</v>
      </c>
      <c r="H254" s="41">
        <f>'VITESSEPL sens 1 '!H254+'VITESSEVL sens 1 '!H254</f>
        <v>10</v>
      </c>
      <c r="I254" s="41">
        <f>'VITESSEPL sens 1 '!I254+'VITESSEVL sens 1 '!I254</f>
        <v>11</v>
      </c>
      <c r="J254" s="41">
        <f>'VITESSEPL sens 1 '!J254+'VITESSEVL sens 1 '!J254</f>
        <v>1</v>
      </c>
      <c r="K254" s="41">
        <f>'VITESSEPL sens 1 '!K254+'VITESSEVL sens 1 '!K254</f>
        <v>0</v>
      </c>
      <c r="L254" s="41">
        <f>'VITESSEPL sens 1 '!L254+'VITESSEVL sens 1 '!L254</f>
        <v>1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1</v>
      </c>
      <c r="G255" s="41">
        <f>'VITESSEPL sens 1 '!G255+'VITESSEVL sens 1 '!G255</f>
        <v>0</v>
      </c>
      <c r="H255" s="41">
        <f>'VITESSEPL sens 1 '!H255+'VITESSEVL sens 1 '!H255</f>
        <v>4</v>
      </c>
      <c r="I255" s="41">
        <f>'VITESSEPL sens 1 '!I255+'VITESSEVL sens 1 '!I255</f>
        <v>4</v>
      </c>
      <c r="J255" s="41">
        <f>'VITESSEPL sens 1 '!J255+'VITESSEVL sens 1 '!J255</f>
        <v>1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0</v>
      </c>
      <c r="E256" s="41">
        <f>'VITESSEPL sens 1 '!E256+'VITESSEVL sens 1 '!E256</f>
        <v>0</v>
      </c>
      <c r="F256" s="41">
        <f>'VITESSEPL sens 1 '!F256+'VITESSEVL sens 1 '!F256</f>
        <v>0</v>
      </c>
      <c r="G256" s="41">
        <f>'VITESSEPL sens 1 '!G256+'VITESSEVL sens 1 '!G256</f>
        <v>3</v>
      </c>
      <c r="H256" s="41">
        <f>'VITESSEPL sens 1 '!H256+'VITESSEVL sens 1 '!H256</f>
        <v>2</v>
      </c>
      <c r="I256" s="41">
        <f>'VITESSEPL sens 1 '!I256+'VITESSEVL sens 1 '!I256</f>
        <v>1</v>
      </c>
      <c r="J256" s="41">
        <f>'VITESSEPL sens 1 '!J256+'VITESSEVL sens 1 '!J256</f>
        <v>1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0</v>
      </c>
      <c r="D257" s="53">
        <f t="shared" si="11"/>
        <v>0</v>
      </c>
      <c r="E257" s="53">
        <f t="shared" si="11"/>
        <v>8</v>
      </c>
      <c r="F257" s="53">
        <f t="shared" si="11"/>
        <v>106</v>
      </c>
      <c r="G257" s="53">
        <f t="shared" si="11"/>
        <v>249</v>
      </c>
      <c r="H257" s="53">
        <f t="shared" si="11"/>
        <v>222</v>
      </c>
      <c r="I257" s="53">
        <f t="shared" si="11"/>
        <v>124</v>
      </c>
      <c r="J257" s="53">
        <f t="shared" si="11"/>
        <v>36</v>
      </c>
      <c r="K257" s="53">
        <f t="shared" si="11"/>
        <v>9</v>
      </c>
      <c r="L257" s="53">
        <f t="shared" si="11"/>
        <v>2</v>
      </c>
      <c r="M257" s="53">
        <f t="shared" si="11"/>
        <v>1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</v>
      </c>
      <c r="D258" s="62">
        <f>D257/N260</f>
        <v>0</v>
      </c>
      <c r="E258" s="62">
        <f>E257/N260</f>
        <v>1.0568031704095112E-2</v>
      </c>
      <c r="F258" s="62">
        <f>F257/N260</f>
        <v>0.14002642007926025</v>
      </c>
      <c r="G258" s="62">
        <f>G257/N260</f>
        <v>0.32892998678996038</v>
      </c>
      <c r="H258" s="62">
        <f>H257/N260</f>
        <v>0.29326287978863935</v>
      </c>
      <c r="I258" s="62">
        <f>I257/N260</f>
        <v>0.16380449141347425</v>
      </c>
      <c r="J258" s="62">
        <f>J257/N260</f>
        <v>4.7556142668428003E-2</v>
      </c>
      <c r="K258" s="62">
        <f>K257/N260</f>
        <v>1.1889035667107001E-2</v>
      </c>
      <c r="L258" s="62">
        <f>L257/N260</f>
        <v>2.6420079260237781E-3</v>
      </c>
      <c r="M258" s="62">
        <f>M257/N260</f>
        <v>1.321003963011889E-3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0</v>
      </c>
      <c r="D259" s="63">
        <f t="shared" si="12"/>
        <v>0</v>
      </c>
      <c r="E259" s="63">
        <f t="shared" si="12"/>
        <v>0.33333333333333331</v>
      </c>
      <c r="F259" s="63">
        <f t="shared" si="12"/>
        <v>4.416666666666667</v>
      </c>
      <c r="G259" s="63">
        <f t="shared" si="12"/>
        <v>10.375</v>
      </c>
      <c r="H259" s="63">
        <f t="shared" si="12"/>
        <v>9.25</v>
      </c>
      <c r="I259" s="63">
        <f t="shared" si="12"/>
        <v>5.166666666666667</v>
      </c>
      <c r="J259" s="63">
        <f t="shared" si="12"/>
        <v>1.5</v>
      </c>
      <c r="K259" s="63">
        <f t="shared" si="12"/>
        <v>0.375</v>
      </c>
      <c r="L259" s="63">
        <f t="shared" si="12"/>
        <v>8.3333333333333329E-2</v>
      </c>
      <c r="M259" s="63">
        <f t="shared" si="12"/>
        <v>4.1666666666666664E-2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757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0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0</v>
      </c>
      <c r="G292" s="41">
        <f>'VITESSEPL sens 1 '!G292+'VITESSEVL sens 1 '!G292</f>
        <v>0</v>
      </c>
      <c r="H292" s="41">
        <f>'VITESSEPL sens 1 '!H292+'VITESSEVL sens 1 '!H292</f>
        <v>1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1</v>
      </c>
      <c r="G293" s="41">
        <f>'VITESSEPL sens 1 '!G293+'VITESSEVL sens 1 '!G293</f>
        <v>1</v>
      </c>
      <c r="H293" s="41">
        <f>'VITESSEPL sens 1 '!H293+'VITESSEVL sens 1 '!H293</f>
        <v>1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0</v>
      </c>
      <c r="F294" s="41">
        <f>'VITESSEPL sens 1 '!F294+'VITESSEVL sens 1 '!F294</f>
        <v>0</v>
      </c>
      <c r="G294" s="41">
        <f>'VITESSEPL sens 1 '!G294+'VITESSEVL sens 1 '!G294</f>
        <v>1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0</v>
      </c>
      <c r="E295" s="41">
        <f>'VITESSEPL sens 1 '!E295+'VITESSEVL sens 1 '!E295</f>
        <v>1</v>
      </c>
      <c r="F295" s="41">
        <f>'VITESSEPL sens 1 '!F295+'VITESSEVL sens 1 '!F295</f>
        <v>0</v>
      </c>
      <c r="G295" s="41">
        <f>'VITESSEPL sens 1 '!G295+'VITESSEVL sens 1 '!G295</f>
        <v>2</v>
      </c>
      <c r="H295" s="41">
        <f>'VITESSEPL sens 1 '!H295+'VITESSEVL sens 1 '!H295</f>
        <v>4</v>
      </c>
      <c r="I295" s="41">
        <f>'VITESSEPL sens 1 '!I295+'VITESSEVL sens 1 '!I295</f>
        <v>0</v>
      </c>
      <c r="J295" s="41">
        <f>'VITESSEPL sens 1 '!J295+'VITESSEVL sens 1 '!J295</f>
        <v>0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0</v>
      </c>
      <c r="E296" s="41">
        <f>'VITESSEPL sens 1 '!E296+'VITESSEVL sens 1 '!E296</f>
        <v>0</v>
      </c>
      <c r="F296" s="41">
        <f>'VITESSEPL sens 1 '!F296+'VITESSEVL sens 1 '!F296</f>
        <v>5</v>
      </c>
      <c r="G296" s="41">
        <f>'VITESSEPL sens 1 '!G296+'VITESSEVL sens 1 '!G296</f>
        <v>5</v>
      </c>
      <c r="H296" s="41">
        <f>'VITESSEPL sens 1 '!H296+'VITESSEVL sens 1 '!H296</f>
        <v>7</v>
      </c>
      <c r="I296" s="41">
        <f>'VITESSEPL sens 1 '!I296+'VITESSEVL sens 1 '!I296</f>
        <v>1</v>
      </c>
      <c r="J296" s="41">
        <f>'VITESSEPL sens 1 '!J296+'VITESSEVL sens 1 '!J296</f>
        <v>3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0</v>
      </c>
      <c r="D297" s="41">
        <f>'VITESSEPL sens 1 '!D297+'VITESSEVL sens 1 '!D297</f>
        <v>0</v>
      </c>
      <c r="E297" s="41">
        <f>'VITESSEPL sens 1 '!E297+'VITESSEVL sens 1 '!E297</f>
        <v>1</v>
      </c>
      <c r="F297" s="41">
        <f>'VITESSEPL sens 1 '!F297+'VITESSEVL sens 1 '!F297</f>
        <v>3</v>
      </c>
      <c r="G297" s="41">
        <f>'VITESSEPL sens 1 '!G297+'VITESSEVL sens 1 '!G297</f>
        <v>6</v>
      </c>
      <c r="H297" s="41">
        <f>'VITESSEPL sens 1 '!H297+'VITESSEVL sens 1 '!H297</f>
        <v>8</v>
      </c>
      <c r="I297" s="41">
        <f>'VITESSEPL sens 1 '!I297+'VITESSEVL sens 1 '!I297</f>
        <v>2</v>
      </c>
      <c r="J297" s="41">
        <f>'VITESSEPL sens 1 '!J297+'VITESSEVL sens 1 '!J297</f>
        <v>0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0</v>
      </c>
      <c r="E298" s="41">
        <f>'VITESSEPL sens 1 '!E298+'VITESSEVL sens 1 '!E298</f>
        <v>0</v>
      </c>
      <c r="F298" s="41">
        <f>'VITESSEPL sens 1 '!F298+'VITESSEVL sens 1 '!F298</f>
        <v>15</v>
      </c>
      <c r="G298" s="41">
        <f>'VITESSEPL sens 1 '!G298+'VITESSEVL sens 1 '!G298</f>
        <v>15</v>
      </c>
      <c r="H298" s="41">
        <f>'VITESSEPL sens 1 '!H298+'VITESSEVL sens 1 '!H298</f>
        <v>10</v>
      </c>
      <c r="I298" s="41">
        <f>'VITESSEPL sens 1 '!I298+'VITESSEVL sens 1 '!I298</f>
        <v>6</v>
      </c>
      <c r="J298" s="41">
        <f>'VITESSEPL sens 1 '!J298+'VITESSEVL sens 1 '!J298</f>
        <v>0</v>
      </c>
      <c r="K298" s="41">
        <f>'VITESSEPL sens 1 '!K298+'VITESSEVL sens 1 '!K298</f>
        <v>0</v>
      </c>
      <c r="L298" s="41">
        <f>'VITESSEPL sens 1 '!L298+'VITESSEVL sens 1 '!L298</f>
        <v>0</v>
      </c>
      <c r="M298" s="41">
        <f>'VITESSEPL sens 1 '!M298+'VITESSEVL sens 1 '!M298</f>
        <v>0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0</v>
      </c>
      <c r="E299" s="41">
        <f>'VITESSEPL sens 1 '!E299+'VITESSEVL sens 1 '!E299</f>
        <v>2</v>
      </c>
      <c r="F299" s="41">
        <f>'VITESSEPL sens 1 '!F299+'VITESSEVL sens 1 '!F299</f>
        <v>18</v>
      </c>
      <c r="G299" s="41">
        <f>'VITESSEPL sens 1 '!G299+'VITESSEVL sens 1 '!G299</f>
        <v>28</v>
      </c>
      <c r="H299" s="41">
        <f>'VITESSEPL sens 1 '!H299+'VITESSEVL sens 1 '!H299</f>
        <v>9</v>
      </c>
      <c r="I299" s="41">
        <f>'VITESSEPL sens 1 '!I299+'VITESSEVL sens 1 '!I299</f>
        <v>6</v>
      </c>
      <c r="J299" s="41">
        <f>'VITESSEPL sens 1 '!J299+'VITESSEVL sens 1 '!J299</f>
        <v>1</v>
      </c>
      <c r="K299" s="41">
        <f>'VITESSEPL sens 1 '!K299+'VITESSEVL sens 1 '!K299</f>
        <v>0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0</v>
      </c>
      <c r="D300" s="41">
        <f>'VITESSEPL sens 1 '!D300+'VITESSEVL sens 1 '!D300</f>
        <v>0</v>
      </c>
      <c r="E300" s="41">
        <f>'VITESSEPL sens 1 '!E300+'VITESSEVL sens 1 '!E300</f>
        <v>2</v>
      </c>
      <c r="F300" s="41">
        <f>'VITESSEPL sens 1 '!F300+'VITESSEVL sens 1 '!F300</f>
        <v>12</v>
      </c>
      <c r="G300" s="41">
        <f>'VITESSEPL sens 1 '!G300+'VITESSEVL sens 1 '!G300</f>
        <v>22</v>
      </c>
      <c r="H300" s="41">
        <f>'VITESSEPL sens 1 '!H300+'VITESSEVL sens 1 '!H300</f>
        <v>12</v>
      </c>
      <c r="I300" s="41">
        <f>'VITESSEPL sens 1 '!I300+'VITESSEVL sens 1 '!I300</f>
        <v>2</v>
      </c>
      <c r="J300" s="41">
        <f>'VITESSEPL sens 1 '!J300+'VITESSEVL sens 1 '!J300</f>
        <v>0</v>
      </c>
      <c r="K300" s="41">
        <f>'VITESSEPL sens 1 '!K300+'VITESSEVL sens 1 '!K300</f>
        <v>1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0</v>
      </c>
      <c r="D301" s="41">
        <f>'VITESSEPL sens 1 '!D301+'VITESSEVL sens 1 '!D301</f>
        <v>0</v>
      </c>
      <c r="E301" s="41">
        <f>'VITESSEPL sens 1 '!E301+'VITESSEVL sens 1 '!E301</f>
        <v>2</v>
      </c>
      <c r="F301" s="41">
        <f>'VITESSEPL sens 1 '!F301+'VITESSEVL sens 1 '!F301</f>
        <v>3</v>
      </c>
      <c r="G301" s="41">
        <f>'VITESSEPL sens 1 '!G301+'VITESSEVL sens 1 '!G301</f>
        <v>11</v>
      </c>
      <c r="H301" s="41">
        <f>'VITESSEPL sens 1 '!H301+'VITESSEVL sens 1 '!H301</f>
        <v>7</v>
      </c>
      <c r="I301" s="41">
        <f>'VITESSEPL sens 1 '!I301+'VITESSEVL sens 1 '!I301</f>
        <v>6</v>
      </c>
      <c r="J301" s="41">
        <f>'VITESSEPL sens 1 '!J301+'VITESSEVL sens 1 '!J301</f>
        <v>2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0</v>
      </c>
      <c r="D302" s="41">
        <f>'VITESSEPL sens 1 '!D302+'VITESSEVL sens 1 '!D302</f>
        <v>0</v>
      </c>
      <c r="E302" s="41">
        <f>'VITESSEPL sens 1 '!E302+'VITESSEVL sens 1 '!E302</f>
        <v>1</v>
      </c>
      <c r="F302" s="41">
        <f>'VITESSEPL sens 1 '!F302+'VITESSEVL sens 1 '!F302</f>
        <v>9</v>
      </c>
      <c r="G302" s="41">
        <f>'VITESSEPL sens 1 '!G302+'VITESSEVL sens 1 '!G302</f>
        <v>20</v>
      </c>
      <c r="H302" s="41">
        <f>'VITESSEPL sens 1 '!H302+'VITESSEVL sens 1 '!H302</f>
        <v>8</v>
      </c>
      <c r="I302" s="41">
        <f>'VITESSEPL sens 1 '!I302+'VITESSEVL sens 1 '!I302</f>
        <v>5</v>
      </c>
      <c r="J302" s="41">
        <f>'VITESSEPL sens 1 '!J302+'VITESSEVL sens 1 '!J302</f>
        <v>2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0</v>
      </c>
      <c r="D303" s="41">
        <f>'VITESSEPL sens 1 '!D303+'VITESSEVL sens 1 '!D303</f>
        <v>0</v>
      </c>
      <c r="E303" s="41">
        <f>'VITESSEPL sens 1 '!E303+'VITESSEVL sens 1 '!E303</f>
        <v>0</v>
      </c>
      <c r="F303" s="41">
        <f>'VITESSEPL sens 1 '!F303+'VITESSEVL sens 1 '!F303</f>
        <v>5</v>
      </c>
      <c r="G303" s="41">
        <f>'VITESSEPL sens 1 '!G303+'VITESSEVL sens 1 '!G303</f>
        <v>20</v>
      </c>
      <c r="H303" s="41">
        <f>'VITESSEPL sens 1 '!H303+'VITESSEVL sens 1 '!H303</f>
        <v>17</v>
      </c>
      <c r="I303" s="41">
        <f>'VITESSEPL sens 1 '!I303+'VITESSEVL sens 1 '!I303</f>
        <v>6</v>
      </c>
      <c r="J303" s="41">
        <f>'VITESSEPL sens 1 '!J303+'VITESSEVL sens 1 '!J303</f>
        <v>4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0</v>
      </c>
      <c r="D304" s="41">
        <f>'VITESSEPL sens 1 '!D304+'VITESSEVL sens 1 '!D304</f>
        <v>0</v>
      </c>
      <c r="E304" s="41">
        <f>'VITESSEPL sens 1 '!E304+'VITESSEVL sens 1 '!E304</f>
        <v>2</v>
      </c>
      <c r="F304" s="41">
        <f>'VITESSEPL sens 1 '!F304+'VITESSEVL sens 1 '!F304</f>
        <v>9</v>
      </c>
      <c r="G304" s="41">
        <f>'VITESSEPL sens 1 '!G304+'VITESSEVL sens 1 '!G304</f>
        <v>22</v>
      </c>
      <c r="H304" s="41">
        <f>'VITESSEPL sens 1 '!H304+'VITESSEVL sens 1 '!H304</f>
        <v>21</v>
      </c>
      <c r="I304" s="41">
        <f>'VITESSEPL sens 1 '!I304+'VITESSEVL sens 1 '!I304</f>
        <v>11</v>
      </c>
      <c r="J304" s="41">
        <f>'VITESSEPL sens 1 '!J304+'VITESSEVL sens 1 '!J304</f>
        <v>1</v>
      </c>
      <c r="K304" s="41">
        <f>'VITESSEPL sens 1 '!K304+'VITESSEVL sens 1 '!K304</f>
        <v>1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0</v>
      </c>
      <c r="D305" s="41">
        <f>'VITESSEPL sens 1 '!D305+'VITESSEVL sens 1 '!D305</f>
        <v>0</v>
      </c>
      <c r="E305" s="41">
        <f>'VITESSEPL sens 1 '!E305+'VITESSEVL sens 1 '!E305</f>
        <v>0</v>
      </c>
      <c r="F305" s="41">
        <f>'VITESSEPL sens 1 '!F305+'VITESSEVL sens 1 '!F305</f>
        <v>13</v>
      </c>
      <c r="G305" s="41">
        <f>'VITESSEPL sens 1 '!G305+'VITESSEVL sens 1 '!G305</f>
        <v>16</v>
      </c>
      <c r="H305" s="41">
        <f>'VITESSEPL sens 1 '!H305+'VITESSEVL sens 1 '!H305</f>
        <v>7</v>
      </c>
      <c r="I305" s="41">
        <f>'VITESSEPL sens 1 '!I305+'VITESSEVL sens 1 '!I305</f>
        <v>5</v>
      </c>
      <c r="J305" s="41">
        <f>'VITESSEPL sens 1 '!J305+'VITESSEVL sens 1 '!J305</f>
        <v>2</v>
      </c>
      <c r="K305" s="41">
        <f>'VITESSEPL sens 1 '!K305+'VITESSEVL sens 1 '!K305</f>
        <v>0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0</v>
      </c>
      <c r="D306" s="41">
        <f>'VITESSEPL sens 1 '!D306+'VITESSEVL sens 1 '!D306</f>
        <v>0</v>
      </c>
      <c r="E306" s="41">
        <f>'VITESSEPL sens 1 '!E306+'VITESSEVL sens 1 '!E306</f>
        <v>1</v>
      </c>
      <c r="F306" s="41">
        <f>'VITESSEPL sens 1 '!F306+'VITESSEVL sens 1 '!F306</f>
        <v>8</v>
      </c>
      <c r="G306" s="41">
        <f>'VITESSEPL sens 1 '!G306+'VITESSEVL sens 1 '!G306</f>
        <v>20</v>
      </c>
      <c r="H306" s="41">
        <f>'VITESSEPL sens 1 '!H306+'VITESSEVL sens 1 '!H306</f>
        <v>18</v>
      </c>
      <c r="I306" s="41">
        <f>'VITESSEPL sens 1 '!I306+'VITESSEVL sens 1 '!I306</f>
        <v>5</v>
      </c>
      <c r="J306" s="41">
        <f>'VITESSEPL sens 1 '!J306+'VITESSEVL sens 1 '!J306</f>
        <v>3</v>
      </c>
      <c r="K306" s="41">
        <f>'VITESSEPL sens 1 '!K306+'VITESSEVL sens 1 '!K306</f>
        <v>1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0</v>
      </c>
      <c r="D307" s="41">
        <f>'VITESSEPL sens 1 '!D307+'VITESSEVL sens 1 '!D307</f>
        <v>0</v>
      </c>
      <c r="E307" s="41">
        <f>'VITESSEPL sens 1 '!E307+'VITESSEVL sens 1 '!E307</f>
        <v>0</v>
      </c>
      <c r="F307" s="41">
        <f>'VITESSEPL sens 1 '!F307+'VITESSEVL sens 1 '!F307</f>
        <v>3</v>
      </c>
      <c r="G307" s="41">
        <f>'VITESSEPL sens 1 '!G307+'VITESSEVL sens 1 '!G307</f>
        <v>25</v>
      </c>
      <c r="H307" s="41">
        <f>'VITESSEPL sens 1 '!H307+'VITESSEVL sens 1 '!H307</f>
        <v>21</v>
      </c>
      <c r="I307" s="41">
        <f>'VITESSEPL sens 1 '!I307+'VITESSEVL sens 1 '!I307</f>
        <v>10</v>
      </c>
      <c r="J307" s="41">
        <f>'VITESSEPL sens 1 '!J307+'VITESSEVL sens 1 '!J307</f>
        <v>4</v>
      </c>
      <c r="K307" s="41">
        <f>'VITESSEPL sens 1 '!K307+'VITESSEVL sens 1 '!K307</f>
        <v>0</v>
      </c>
      <c r="L307" s="41">
        <f>'VITESSEPL sens 1 '!L307+'VITESSEVL sens 1 '!L307</f>
        <v>1</v>
      </c>
      <c r="M307" s="41">
        <f>'VITESSEPL sens 1 '!M307+'VITESSEVL sens 1 '!M307</f>
        <v>1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0</v>
      </c>
      <c r="E308" s="41">
        <f>'VITESSEPL sens 1 '!E308+'VITESSEVL sens 1 '!E308</f>
        <v>0</v>
      </c>
      <c r="F308" s="41">
        <f>'VITESSEPL sens 1 '!F308+'VITESSEVL sens 1 '!F308</f>
        <v>7</v>
      </c>
      <c r="G308" s="41">
        <f>'VITESSEPL sens 1 '!G308+'VITESSEVL sens 1 '!G308</f>
        <v>19</v>
      </c>
      <c r="H308" s="41">
        <f>'VITESSEPL sens 1 '!H308+'VITESSEVL sens 1 '!H308</f>
        <v>27</v>
      </c>
      <c r="I308" s="41">
        <f>'VITESSEPL sens 1 '!I308+'VITESSEVL sens 1 '!I308</f>
        <v>18</v>
      </c>
      <c r="J308" s="41">
        <f>'VITESSEPL sens 1 '!J308+'VITESSEVL sens 1 '!J308</f>
        <v>2</v>
      </c>
      <c r="K308" s="41">
        <f>'VITESSEPL sens 1 '!K308+'VITESSEVL sens 1 '!K308</f>
        <v>3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0</v>
      </c>
      <c r="D309" s="41">
        <f>'VITESSEPL sens 1 '!D309+'VITESSEVL sens 1 '!D309</f>
        <v>0</v>
      </c>
      <c r="E309" s="41">
        <f>'VITESSEPL sens 1 '!E309+'VITESSEVL sens 1 '!E309</f>
        <v>0</v>
      </c>
      <c r="F309" s="41">
        <f>'VITESSEPL sens 1 '!F309+'VITESSEVL sens 1 '!F309</f>
        <v>1</v>
      </c>
      <c r="G309" s="41">
        <f>'VITESSEPL sens 1 '!G309+'VITESSEVL sens 1 '!G309</f>
        <v>14</v>
      </c>
      <c r="H309" s="41">
        <f>'VITESSEPL sens 1 '!H309+'VITESSEVL sens 1 '!H309</f>
        <v>19</v>
      </c>
      <c r="I309" s="41">
        <f>'VITESSEPL sens 1 '!I309+'VITESSEVL sens 1 '!I309</f>
        <v>9</v>
      </c>
      <c r="J309" s="41">
        <f>'VITESSEPL sens 1 '!J309+'VITESSEVL sens 1 '!J309</f>
        <v>6</v>
      </c>
      <c r="K309" s="41">
        <f>'VITESSEPL sens 1 '!K309+'VITESSEVL sens 1 '!K309</f>
        <v>0</v>
      </c>
      <c r="L309" s="41">
        <f>'VITESSEPL sens 1 '!L309+'VITESSEVL sens 1 '!L309</f>
        <v>1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0</v>
      </c>
      <c r="E310" s="41">
        <f>'VITESSEPL sens 1 '!E310+'VITESSEVL sens 1 '!E310</f>
        <v>0</v>
      </c>
      <c r="F310" s="41">
        <f>'VITESSEPL sens 1 '!F310+'VITESSEVL sens 1 '!F310</f>
        <v>8</v>
      </c>
      <c r="G310" s="41">
        <f>'VITESSEPL sens 1 '!G310+'VITESSEVL sens 1 '!G310</f>
        <v>2</v>
      </c>
      <c r="H310" s="41">
        <f>'VITESSEPL sens 1 '!H310+'VITESSEVL sens 1 '!H310</f>
        <v>2</v>
      </c>
      <c r="I310" s="41">
        <f>'VITESSEPL sens 1 '!I310+'VITESSEVL sens 1 '!I310</f>
        <v>5</v>
      </c>
      <c r="J310" s="41">
        <f>'VITESSEPL sens 1 '!J310+'VITESSEVL sens 1 '!J310</f>
        <v>0</v>
      </c>
      <c r="K310" s="41">
        <f>'VITESSEPL sens 1 '!K310+'VITESSEVL sens 1 '!K310</f>
        <v>2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0</v>
      </c>
      <c r="E311" s="41">
        <f>'VITESSEPL sens 1 '!E311+'VITESSEVL sens 1 '!E311</f>
        <v>2</v>
      </c>
      <c r="F311" s="41">
        <f>'VITESSEPL sens 1 '!F311+'VITESSEVL sens 1 '!F311</f>
        <v>5</v>
      </c>
      <c r="G311" s="41">
        <f>'VITESSEPL sens 1 '!G311+'VITESSEVL sens 1 '!G311</f>
        <v>5</v>
      </c>
      <c r="H311" s="41">
        <f>'VITESSEPL sens 1 '!H311+'VITESSEVL sens 1 '!H311</f>
        <v>4</v>
      </c>
      <c r="I311" s="41">
        <f>'VITESSEPL sens 1 '!I311+'VITESSEVL sens 1 '!I311</f>
        <v>2</v>
      </c>
      <c r="J311" s="41">
        <f>'VITESSEPL sens 1 '!J311+'VITESSEVL sens 1 '!J311</f>
        <v>2</v>
      </c>
      <c r="K311" s="41">
        <f>'VITESSEPL sens 1 '!K311+'VITESSEVL sens 1 '!K311</f>
        <v>0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0</v>
      </c>
      <c r="F312" s="41">
        <f>'VITESSEPL sens 1 '!F312+'VITESSEVL sens 1 '!F312</f>
        <v>3</v>
      </c>
      <c r="G312" s="41">
        <f>'VITESSEPL sens 1 '!G312+'VITESSEVL sens 1 '!G312</f>
        <v>11</v>
      </c>
      <c r="H312" s="41">
        <f>'VITESSEPL sens 1 '!H312+'VITESSEVL sens 1 '!H312</f>
        <v>6</v>
      </c>
      <c r="I312" s="41">
        <f>'VITESSEPL sens 1 '!I312+'VITESSEVL sens 1 '!I312</f>
        <v>15</v>
      </c>
      <c r="J312" s="41">
        <f>'VITESSEPL sens 1 '!J312+'VITESSEVL sens 1 '!J312</f>
        <v>3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0</v>
      </c>
      <c r="E313" s="41">
        <f>'VITESSEPL sens 1 '!E313+'VITESSEVL sens 1 '!E313</f>
        <v>0</v>
      </c>
      <c r="F313" s="41">
        <f>'VITESSEPL sens 1 '!F313+'VITESSEVL sens 1 '!F313</f>
        <v>0</v>
      </c>
      <c r="G313" s="41">
        <f>'VITESSEPL sens 1 '!G313+'VITESSEVL sens 1 '!G313</f>
        <v>3</v>
      </c>
      <c r="H313" s="41">
        <f>'VITESSEPL sens 1 '!H313+'VITESSEVL sens 1 '!H313</f>
        <v>4</v>
      </c>
      <c r="I313" s="41">
        <f>'VITESSEPL sens 1 '!I313+'VITESSEVL sens 1 '!I313</f>
        <v>2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0</v>
      </c>
      <c r="I314" s="41">
        <f>'VITESSEPL sens 1 '!I314+'VITESSEVL sens 1 '!I314</f>
        <v>1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0</v>
      </c>
      <c r="D315" s="53">
        <f t="shared" si="14"/>
        <v>0</v>
      </c>
      <c r="E315" s="53">
        <f t="shared" si="14"/>
        <v>14</v>
      </c>
      <c r="F315" s="53">
        <f t="shared" si="14"/>
        <v>128</v>
      </c>
      <c r="G315" s="53">
        <f t="shared" si="14"/>
        <v>268</v>
      </c>
      <c r="H315" s="53">
        <f t="shared" si="14"/>
        <v>213</v>
      </c>
      <c r="I315" s="53">
        <f t="shared" si="14"/>
        <v>117</v>
      </c>
      <c r="J315" s="53">
        <f t="shared" si="14"/>
        <v>35</v>
      </c>
      <c r="K315" s="53">
        <f t="shared" si="14"/>
        <v>8</v>
      </c>
      <c r="L315" s="53">
        <f t="shared" si="14"/>
        <v>2</v>
      </c>
      <c r="M315" s="53">
        <f t="shared" si="14"/>
        <v>1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0</v>
      </c>
      <c r="E316" s="62">
        <f>E315/N318</f>
        <v>1.7811704834605598E-2</v>
      </c>
      <c r="F316" s="62">
        <f>F315/N318</f>
        <v>0.16284987277353691</v>
      </c>
      <c r="G316" s="62">
        <f>G315/N318</f>
        <v>0.34096692111959287</v>
      </c>
      <c r="H316" s="62">
        <f>H315/N318</f>
        <v>0.27099236641221375</v>
      </c>
      <c r="I316" s="62">
        <f>I315/N318</f>
        <v>0.14885496183206107</v>
      </c>
      <c r="J316" s="62">
        <f>J315/N318</f>
        <v>4.4529262086513997E-2</v>
      </c>
      <c r="K316" s="62">
        <f>K315/N318</f>
        <v>1.0178117048346057E-2</v>
      </c>
      <c r="L316" s="62">
        <f>L315/N318</f>
        <v>2.5445292620865142E-3</v>
      </c>
      <c r="M316" s="62">
        <f>M315/N318</f>
        <v>1.2722646310432571E-3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0</v>
      </c>
      <c r="D317" s="63">
        <f t="shared" si="15"/>
        <v>0</v>
      </c>
      <c r="E317" s="63">
        <f t="shared" si="15"/>
        <v>0.58333333333333337</v>
      </c>
      <c r="F317" s="63">
        <f t="shared" si="15"/>
        <v>5.333333333333333</v>
      </c>
      <c r="G317" s="63">
        <f t="shared" si="15"/>
        <v>11.166666666666666</v>
      </c>
      <c r="H317" s="63">
        <f t="shared" si="15"/>
        <v>8.875</v>
      </c>
      <c r="I317" s="63">
        <f t="shared" si="15"/>
        <v>4.875</v>
      </c>
      <c r="J317" s="63">
        <f t="shared" si="15"/>
        <v>1.4583333333333333</v>
      </c>
      <c r="K317" s="63">
        <f t="shared" si="15"/>
        <v>0.33333333333333331</v>
      </c>
      <c r="L317" s="63">
        <f t="shared" si="15"/>
        <v>8.3333333333333329E-2</v>
      </c>
      <c r="M317" s="63">
        <f t="shared" si="15"/>
        <v>4.1666666666666664E-2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786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0</v>
      </c>
      <c r="F349" s="41">
        <f>'VITESSEPL sens 1 '!F349+'VITESSEVL sens 1 '!F349</f>
        <v>0</v>
      </c>
      <c r="G349" s="41">
        <f>'VITESSEPL sens 1 '!G349+'VITESSEVL sens 1 '!G349</f>
        <v>0</v>
      </c>
      <c r="H349" s="41">
        <f>'VITESSEPL sens 1 '!H349+'VITESSEVL sens 1 '!H349</f>
        <v>1</v>
      </c>
      <c r="I349" s="41">
        <f>'VITESSEPL sens 1 '!I349+'VITESSEVL sens 1 '!I349</f>
        <v>0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1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0</v>
      </c>
      <c r="F351" s="41">
        <f>'VITESSEPL sens 1 '!F351+'VITESSEVL sens 1 '!F351</f>
        <v>0</v>
      </c>
      <c r="G351" s="41">
        <f>'VITESSEPL sens 1 '!G351+'VITESSEVL sens 1 '!G351</f>
        <v>0</v>
      </c>
      <c r="H351" s="41">
        <f>'VITESSEPL sens 1 '!H351+'VITESSEVL sens 1 '!H351</f>
        <v>2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0</v>
      </c>
      <c r="F352" s="41">
        <f>'VITESSEPL sens 1 '!F352+'VITESSEVL sens 1 '!F352</f>
        <v>0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0</v>
      </c>
      <c r="E353" s="41">
        <f>'VITESSEPL sens 1 '!E353+'VITESSEVL sens 1 '!E353</f>
        <v>0</v>
      </c>
      <c r="F353" s="41">
        <f>'VITESSEPL sens 1 '!F353+'VITESSEVL sens 1 '!F353</f>
        <v>1</v>
      </c>
      <c r="G353" s="41">
        <f>'VITESSEPL sens 1 '!G353+'VITESSEVL sens 1 '!G353</f>
        <v>3</v>
      </c>
      <c r="H353" s="41">
        <f>'VITESSEPL sens 1 '!H353+'VITESSEVL sens 1 '!H353</f>
        <v>4</v>
      </c>
      <c r="I353" s="41">
        <f>'VITESSEPL sens 1 '!I353+'VITESSEVL sens 1 '!I353</f>
        <v>0</v>
      </c>
      <c r="J353" s="41">
        <f>'VITESSEPL sens 1 '!J353+'VITESSEVL sens 1 '!J353</f>
        <v>0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0</v>
      </c>
      <c r="D354" s="41">
        <f>'VITESSEPL sens 1 '!D354+'VITESSEVL sens 1 '!D354</f>
        <v>0</v>
      </c>
      <c r="E354" s="41">
        <f>'VITESSEPL sens 1 '!E354+'VITESSEVL sens 1 '!E354</f>
        <v>1</v>
      </c>
      <c r="F354" s="41">
        <f>'VITESSEPL sens 1 '!F354+'VITESSEVL sens 1 '!F354</f>
        <v>4</v>
      </c>
      <c r="G354" s="41">
        <f>'VITESSEPL sens 1 '!G354+'VITESSEVL sens 1 '!G354</f>
        <v>3</v>
      </c>
      <c r="H354" s="41">
        <f>'VITESSEPL sens 1 '!H354+'VITESSEVL sens 1 '!H354</f>
        <v>11</v>
      </c>
      <c r="I354" s="41">
        <f>'VITESSEPL sens 1 '!I354+'VITESSEVL sens 1 '!I354</f>
        <v>4</v>
      </c>
      <c r="J354" s="41">
        <f>'VITESSEPL sens 1 '!J354+'VITESSEVL sens 1 '!J354</f>
        <v>2</v>
      </c>
      <c r="K354" s="41">
        <f>'VITESSEPL sens 1 '!K354+'VITESSEVL sens 1 '!K354</f>
        <v>0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0</v>
      </c>
      <c r="E355" s="41">
        <f>'VITESSEPL sens 1 '!E355+'VITESSEVL sens 1 '!E355</f>
        <v>2</v>
      </c>
      <c r="F355" s="41">
        <f>'VITESSEPL sens 1 '!F355+'VITESSEVL sens 1 '!F355</f>
        <v>1</v>
      </c>
      <c r="G355" s="41">
        <f>'VITESSEPL sens 1 '!G355+'VITESSEVL sens 1 '!G355</f>
        <v>11</v>
      </c>
      <c r="H355" s="41">
        <f>'VITESSEPL sens 1 '!H355+'VITESSEVL sens 1 '!H355</f>
        <v>4</v>
      </c>
      <c r="I355" s="41">
        <f>'VITESSEPL sens 1 '!I355+'VITESSEVL sens 1 '!I355</f>
        <v>3</v>
      </c>
      <c r="J355" s="41">
        <f>'VITESSEPL sens 1 '!J355+'VITESSEVL sens 1 '!J355</f>
        <v>2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0</v>
      </c>
      <c r="D356" s="41">
        <f>'VITESSEPL sens 1 '!D356+'VITESSEVL sens 1 '!D356</f>
        <v>0</v>
      </c>
      <c r="E356" s="41">
        <f>'VITESSEPL sens 1 '!E356+'VITESSEVL sens 1 '!E356</f>
        <v>1</v>
      </c>
      <c r="F356" s="41">
        <f>'VITESSEPL sens 1 '!F356+'VITESSEVL sens 1 '!F356</f>
        <v>7</v>
      </c>
      <c r="G356" s="41">
        <f>'VITESSEPL sens 1 '!G356+'VITESSEVL sens 1 '!G356</f>
        <v>21</v>
      </c>
      <c r="H356" s="41">
        <f>'VITESSEPL sens 1 '!H356+'VITESSEVL sens 1 '!H356</f>
        <v>10</v>
      </c>
      <c r="I356" s="41">
        <f>'VITESSEPL sens 1 '!I356+'VITESSEVL sens 1 '!I356</f>
        <v>7</v>
      </c>
      <c r="J356" s="41">
        <f>'VITESSEPL sens 1 '!J356+'VITESSEVL sens 1 '!J356</f>
        <v>3</v>
      </c>
      <c r="K356" s="41">
        <f>'VITESSEPL sens 1 '!K356+'VITESSEVL sens 1 '!K356</f>
        <v>0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0</v>
      </c>
      <c r="D357" s="41">
        <f>'VITESSEPL sens 1 '!D357+'VITESSEVL sens 1 '!D357</f>
        <v>0</v>
      </c>
      <c r="E357" s="41">
        <f>'VITESSEPL sens 1 '!E357+'VITESSEVL sens 1 '!E357</f>
        <v>0</v>
      </c>
      <c r="F357" s="41">
        <f>'VITESSEPL sens 1 '!F357+'VITESSEVL sens 1 '!F357</f>
        <v>22</v>
      </c>
      <c r="G357" s="41">
        <f>'VITESSEPL sens 1 '!G357+'VITESSEVL sens 1 '!G357</f>
        <v>24</v>
      </c>
      <c r="H357" s="41">
        <f>'VITESSEPL sens 1 '!H357+'VITESSEVL sens 1 '!H357</f>
        <v>10</v>
      </c>
      <c r="I357" s="41">
        <f>'VITESSEPL sens 1 '!I357+'VITESSEVL sens 1 '!I357</f>
        <v>6</v>
      </c>
      <c r="J357" s="41">
        <f>'VITESSEPL sens 1 '!J357+'VITESSEVL sens 1 '!J357</f>
        <v>1</v>
      </c>
      <c r="K357" s="41">
        <f>'VITESSEPL sens 1 '!K357+'VITESSEVL sens 1 '!K357</f>
        <v>0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0</v>
      </c>
      <c r="D358" s="41">
        <f>'VITESSEPL sens 1 '!D358+'VITESSEVL sens 1 '!D358</f>
        <v>0</v>
      </c>
      <c r="E358" s="41">
        <f>'VITESSEPL sens 1 '!E358+'VITESSEVL sens 1 '!E358</f>
        <v>1</v>
      </c>
      <c r="F358" s="41">
        <f>'VITESSEPL sens 1 '!F358+'VITESSEVL sens 1 '!F358</f>
        <v>14</v>
      </c>
      <c r="G358" s="41">
        <f>'VITESSEPL sens 1 '!G358+'VITESSEVL sens 1 '!G358</f>
        <v>20</v>
      </c>
      <c r="H358" s="41">
        <f>'VITESSEPL sens 1 '!H358+'VITESSEVL sens 1 '!H358</f>
        <v>8</v>
      </c>
      <c r="I358" s="41">
        <f>'VITESSEPL sens 1 '!I358+'VITESSEVL sens 1 '!I358</f>
        <v>3</v>
      </c>
      <c r="J358" s="41">
        <f>'VITESSEPL sens 1 '!J358+'VITESSEVL sens 1 '!J358</f>
        <v>1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0</v>
      </c>
      <c r="D359" s="41">
        <f>'VITESSEPL sens 1 '!D359+'VITESSEVL sens 1 '!D359</f>
        <v>0</v>
      </c>
      <c r="E359" s="41">
        <f>'VITESSEPL sens 1 '!E359+'VITESSEVL sens 1 '!E359</f>
        <v>0</v>
      </c>
      <c r="F359" s="41">
        <f>'VITESSEPL sens 1 '!F359+'VITESSEVL sens 1 '!F359</f>
        <v>4</v>
      </c>
      <c r="G359" s="41">
        <f>'VITESSEPL sens 1 '!G359+'VITESSEVL sens 1 '!G359</f>
        <v>16</v>
      </c>
      <c r="H359" s="41">
        <f>'VITESSEPL sens 1 '!H359+'VITESSEVL sens 1 '!H359</f>
        <v>11</v>
      </c>
      <c r="I359" s="41">
        <f>'VITESSEPL sens 1 '!I359+'VITESSEVL sens 1 '!I359</f>
        <v>1</v>
      </c>
      <c r="J359" s="41">
        <f>'VITESSEPL sens 1 '!J359+'VITESSEVL sens 1 '!J359</f>
        <v>3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0</v>
      </c>
      <c r="D360" s="41">
        <f>'VITESSEPL sens 1 '!D360+'VITESSEVL sens 1 '!D360</f>
        <v>0</v>
      </c>
      <c r="E360" s="41">
        <f>'VITESSEPL sens 1 '!E360+'VITESSEVL sens 1 '!E360</f>
        <v>0</v>
      </c>
      <c r="F360" s="41">
        <f>'VITESSEPL sens 1 '!F360+'VITESSEVL sens 1 '!F360</f>
        <v>11</v>
      </c>
      <c r="G360" s="41">
        <f>'VITESSEPL sens 1 '!G360+'VITESSEVL sens 1 '!G360</f>
        <v>19</v>
      </c>
      <c r="H360" s="41">
        <f>'VITESSEPL sens 1 '!H360+'VITESSEVL sens 1 '!H360</f>
        <v>14</v>
      </c>
      <c r="I360" s="41">
        <f>'VITESSEPL sens 1 '!I360+'VITESSEVL sens 1 '!I360</f>
        <v>6</v>
      </c>
      <c r="J360" s="41">
        <f>'VITESSEPL sens 1 '!J360+'VITESSEVL sens 1 '!J360</f>
        <v>2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0</v>
      </c>
      <c r="D361" s="41">
        <f>'VITESSEPL sens 1 '!D361+'VITESSEVL sens 1 '!D361</f>
        <v>0</v>
      </c>
      <c r="E361" s="41">
        <f>'VITESSEPL sens 1 '!E361+'VITESSEVL sens 1 '!E361</f>
        <v>1</v>
      </c>
      <c r="F361" s="41">
        <f>'VITESSEPL sens 1 '!F361+'VITESSEVL sens 1 '!F361</f>
        <v>4</v>
      </c>
      <c r="G361" s="41">
        <f>'VITESSEPL sens 1 '!G361+'VITESSEVL sens 1 '!G361</f>
        <v>17</v>
      </c>
      <c r="H361" s="41">
        <f>'VITESSEPL sens 1 '!H361+'VITESSEVL sens 1 '!H361</f>
        <v>11</v>
      </c>
      <c r="I361" s="41">
        <f>'VITESSEPL sens 1 '!I361+'VITESSEVL sens 1 '!I361</f>
        <v>9</v>
      </c>
      <c r="J361" s="41">
        <f>'VITESSEPL sens 1 '!J361+'VITESSEVL sens 1 '!J361</f>
        <v>1</v>
      </c>
      <c r="K361" s="41">
        <f>'VITESSEPL sens 1 '!K361+'VITESSEVL sens 1 '!K361</f>
        <v>1</v>
      </c>
      <c r="L361" s="41">
        <f>'VITESSEPL sens 1 '!L361+'VITESSEVL sens 1 '!L361</f>
        <v>0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1</v>
      </c>
      <c r="D362" s="41">
        <f>'VITESSEPL sens 1 '!D362+'VITESSEVL sens 1 '!D362</f>
        <v>4</v>
      </c>
      <c r="E362" s="41">
        <f>'VITESSEPL sens 1 '!E362+'VITESSEVL sens 1 '!E362</f>
        <v>4</v>
      </c>
      <c r="F362" s="41">
        <f>'VITESSEPL sens 1 '!F362+'VITESSEVL sens 1 '!F362</f>
        <v>11</v>
      </c>
      <c r="G362" s="41">
        <f>'VITESSEPL sens 1 '!G362+'VITESSEVL sens 1 '!G362</f>
        <v>16</v>
      </c>
      <c r="H362" s="41">
        <f>'VITESSEPL sens 1 '!H362+'VITESSEVL sens 1 '!H362</f>
        <v>25</v>
      </c>
      <c r="I362" s="41">
        <f>'VITESSEPL sens 1 '!I362+'VITESSEVL sens 1 '!I362</f>
        <v>9</v>
      </c>
      <c r="J362" s="41">
        <f>'VITESSEPL sens 1 '!J362+'VITESSEVL sens 1 '!J362</f>
        <v>3</v>
      </c>
      <c r="K362" s="41">
        <f>'VITESSEPL sens 1 '!K362+'VITESSEVL sens 1 '!K362</f>
        <v>1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0</v>
      </c>
      <c r="D363" s="41">
        <f>'VITESSEPL sens 1 '!D363+'VITESSEVL sens 1 '!D363</f>
        <v>0</v>
      </c>
      <c r="E363" s="41">
        <f>'VITESSEPL sens 1 '!E363+'VITESSEVL sens 1 '!E363</f>
        <v>0</v>
      </c>
      <c r="F363" s="41">
        <f>'VITESSEPL sens 1 '!F363+'VITESSEVL sens 1 '!F363</f>
        <v>6</v>
      </c>
      <c r="G363" s="41">
        <f>'VITESSEPL sens 1 '!G363+'VITESSEVL sens 1 '!G363</f>
        <v>14</v>
      </c>
      <c r="H363" s="41">
        <f>'VITESSEPL sens 1 '!H363+'VITESSEVL sens 1 '!H363</f>
        <v>13</v>
      </c>
      <c r="I363" s="41">
        <f>'VITESSEPL sens 1 '!I363+'VITESSEVL sens 1 '!I363</f>
        <v>11</v>
      </c>
      <c r="J363" s="41">
        <f>'VITESSEPL sens 1 '!J363+'VITESSEVL sens 1 '!J363</f>
        <v>3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0</v>
      </c>
      <c r="D364" s="41">
        <f>'VITESSEPL sens 1 '!D364+'VITESSEVL sens 1 '!D364</f>
        <v>0</v>
      </c>
      <c r="E364" s="41">
        <f>'VITESSEPL sens 1 '!E364+'VITESSEVL sens 1 '!E364</f>
        <v>0</v>
      </c>
      <c r="F364" s="41">
        <f>'VITESSEPL sens 1 '!F364+'VITESSEVL sens 1 '!F364</f>
        <v>16</v>
      </c>
      <c r="G364" s="41">
        <f>'VITESSEPL sens 1 '!G364+'VITESSEVL sens 1 '!G364</f>
        <v>13</v>
      </c>
      <c r="H364" s="41">
        <f>'VITESSEPL sens 1 '!H364+'VITESSEVL sens 1 '!H364</f>
        <v>15</v>
      </c>
      <c r="I364" s="41">
        <f>'VITESSEPL sens 1 '!I364+'VITESSEVL sens 1 '!I364</f>
        <v>9</v>
      </c>
      <c r="J364" s="41">
        <f>'VITESSEPL sens 1 '!J364+'VITESSEVL sens 1 '!J364</f>
        <v>0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0</v>
      </c>
      <c r="D365" s="41">
        <f>'VITESSEPL sens 1 '!D365+'VITESSEVL sens 1 '!D365</f>
        <v>0</v>
      </c>
      <c r="E365" s="41">
        <f>'VITESSEPL sens 1 '!E365+'VITESSEVL sens 1 '!E365</f>
        <v>0</v>
      </c>
      <c r="F365" s="41">
        <f>'VITESSEPL sens 1 '!F365+'VITESSEVL sens 1 '!F365</f>
        <v>4</v>
      </c>
      <c r="G365" s="41">
        <f>'VITESSEPL sens 1 '!G365+'VITESSEVL sens 1 '!G365</f>
        <v>16</v>
      </c>
      <c r="H365" s="41">
        <f>'VITESSEPL sens 1 '!H365+'VITESSEVL sens 1 '!H365</f>
        <v>28</v>
      </c>
      <c r="I365" s="41">
        <f>'VITESSEPL sens 1 '!I365+'VITESSEVL sens 1 '!I365</f>
        <v>12</v>
      </c>
      <c r="J365" s="41">
        <f>'VITESSEPL sens 1 '!J365+'VITESSEVL sens 1 '!J365</f>
        <v>2</v>
      </c>
      <c r="K365" s="41">
        <f>'VITESSEPL sens 1 '!K365+'VITESSEVL sens 1 '!K365</f>
        <v>0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0</v>
      </c>
      <c r="D366" s="41">
        <f>'VITESSEPL sens 1 '!D366+'VITESSEVL sens 1 '!D366</f>
        <v>0</v>
      </c>
      <c r="E366" s="41">
        <f>'VITESSEPL sens 1 '!E366+'VITESSEVL sens 1 '!E366</f>
        <v>0</v>
      </c>
      <c r="F366" s="41">
        <f>'VITESSEPL sens 1 '!F366+'VITESSEVL sens 1 '!F366</f>
        <v>8</v>
      </c>
      <c r="G366" s="41">
        <f>'VITESSEPL sens 1 '!G366+'VITESSEVL sens 1 '!G366</f>
        <v>12</v>
      </c>
      <c r="H366" s="41">
        <f>'VITESSEPL sens 1 '!H366+'VITESSEVL sens 1 '!H366</f>
        <v>22</v>
      </c>
      <c r="I366" s="41">
        <f>'VITESSEPL sens 1 '!I366+'VITESSEVL sens 1 '!I366</f>
        <v>18</v>
      </c>
      <c r="J366" s="41">
        <f>'VITESSEPL sens 1 '!J366+'VITESSEVL sens 1 '!J366</f>
        <v>11</v>
      </c>
      <c r="K366" s="41">
        <f>'VITESSEPL sens 1 '!K366+'VITESSEVL sens 1 '!K366</f>
        <v>1</v>
      </c>
      <c r="L366" s="41">
        <f>'VITESSEPL sens 1 '!L366+'VITESSEVL sens 1 '!L366</f>
        <v>1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0</v>
      </c>
      <c r="D367" s="41">
        <f>'VITESSEPL sens 1 '!D367+'VITESSEVL sens 1 '!D367</f>
        <v>0</v>
      </c>
      <c r="E367" s="41">
        <f>'VITESSEPL sens 1 '!E367+'VITESSEVL sens 1 '!E367</f>
        <v>0</v>
      </c>
      <c r="F367" s="41">
        <f>'VITESSEPL sens 1 '!F367+'VITESSEVL sens 1 '!F367</f>
        <v>1</v>
      </c>
      <c r="G367" s="41">
        <f>'VITESSEPL sens 1 '!G367+'VITESSEVL sens 1 '!G367</f>
        <v>12</v>
      </c>
      <c r="H367" s="41">
        <f>'VITESSEPL sens 1 '!H367+'VITESSEVL sens 1 '!H367</f>
        <v>24</v>
      </c>
      <c r="I367" s="41">
        <f>'VITESSEPL sens 1 '!I367+'VITESSEVL sens 1 '!I367</f>
        <v>13</v>
      </c>
      <c r="J367" s="41">
        <f>'VITESSEPL sens 1 '!J367+'VITESSEVL sens 1 '!J367</f>
        <v>7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0</v>
      </c>
      <c r="E368" s="41">
        <f>'VITESSEPL sens 1 '!E368+'VITESSEVL sens 1 '!E368</f>
        <v>0</v>
      </c>
      <c r="F368" s="41">
        <f>'VITESSEPL sens 1 '!F368+'VITESSEVL sens 1 '!F368</f>
        <v>6</v>
      </c>
      <c r="G368" s="41">
        <f>'VITESSEPL sens 1 '!G368+'VITESSEVL sens 1 '!G368</f>
        <v>4</v>
      </c>
      <c r="H368" s="41">
        <f>'VITESSEPL sens 1 '!H368+'VITESSEVL sens 1 '!H368</f>
        <v>15</v>
      </c>
      <c r="I368" s="41">
        <f>'VITESSEPL sens 1 '!I368+'VITESSEVL sens 1 '!I368</f>
        <v>5</v>
      </c>
      <c r="J368" s="41">
        <f>'VITESSEPL sens 1 '!J368+'VITESSEVL sens 1 '!J368</f>
        <v>2</v>
      </c>
      <c r="K368" s="41">
        <f>'VITESSEPL sens 1 '!K368+'VITESSEVL sens 1 '!K368</f>
        <v>0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0</v>
      </c>
      <c r="E369" s="41">
        <f>'VITESSEPL sens 1 '!E369+'VITESSEVL sens 1 '!E369</f>
        <v>1</v>
      </c>
      <c r="F369" s="41">
        <f>'VITESSEPL sens 1 '!F369+'VITESSEVL sens 1 '!F369</f>
        <v>4</v>
      </c>
      <c r="G369" s="41">
        <f>'VITESSEPL sens 1 '!G369+'VITESSEVL sens 1 '!G369</f>
        <v>4</v>
      </c>
      <c r="H369" s="41">
        <f>'VITESSEPL sens 1 '!H369+'VITESSEVL sens 1 '!H369</f>
        <v>4</v>
      </c>
      <c r="I369" s="41">
        <f>'VITESSEPL sens 1 '!I369+'VITESSEVL sens 1 '!I369</f>
        <v>2</v>
      </c>
      <c r="J369" s="41">
        <f>'VITESSEPL sens 1 '!J369+'VITESSEVL sens 1 '!J369</f>
        <v>1</v>
      </c>
      <c r="K369" s="41">
        <f>'VITESSEPL sens 1 '!K369+'VITESSEVL sens 1 '!K369</f>
        <v>0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0</v>
      </c>
      <c r="E370" s="41">
        <f>'VITESSEPL sens 1 '!E370+'VITESSEVL sens 1 '!E370</f>
        <v>0</v>
      </c>
      <c r="F370" s="41">
        <f>'VITESSEPL sens 1 '!F370+'VITESSEVL sens 1 '!F370</f>
        <v>6</v>
      </c>
      <c r="G370" s="41">
        <f>'VITESSEPL sens 1 '!G370+'VITESSEVL sens 1 '!G370</f>
        <v>12</v>
      </c>
      <c r="H370" s="41">
        <f>'VITESSEPL sens 1 '!H370+'VITESSEVL sens 1 '!H370</f>
        <v>16</v>
      </c>
      <c r="I370" s="41">
        <f>'VITESSEPL sens 1 '!I370+'VITESSEVL sens 1 '!I370</f>
        <v>7</v>
      </c>
      <c r="J370" s="41">
        <f>'VITESSEPL sens 1 '!J370+'VITESSEVL sens 1 '!J370</f>
        <v>3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0</v>
      </c>
      <c r="E371" s="41">
        <f>'VITESSEPL sens 1 '!E371+'VITESSEVL sens 1 '!E371</f>
        <v>0</v>
      </c>
      <c r="F371" s="41">
        <f>'VITESSEPL sens 1 '!F371+'VITESSEVL sens 1 '!F371</f>
        <v>2</v>
      </c>
      <c r="G371" s="41">
        <f>'VITESSEPL sens 1 '!G371+'VITESSEVL sens 1 '!G371</f>
        <v>4</v>
      </c>
      <c r="H371" s="41">
        <f>'VITESSEPL sens 1 '!H371+'VITESSEVL sens 1 '!H371</f>
        <v>4</v>
      </c>
      <c r="I371" s="41">
        <f>'VITESSEPL sens 1 '!I371+'VITESSEVL sens 1 '!I371</f>
        <v>5</v>
      </c>
      <c r="J371" s="41">
        <f>'VITESSEPL sens 1 '!J371+'VITESSEVL sens 1 '!J371</f>
        <v>1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1</v>
      </c>
      <c r="D373" s="53">
        <f t="shared" si="17"/>
        <v>4</v>
      </c>
      <c r="E373" s="53">
        <f t="shared" si="17"/>
        <v>11</v>
      </c>
      <c r="F373" s="53">
        <f t="shared" si="17"/>
        <v>132</v>
      </c>
      <c r="G373" s="53">
        <f t="shared" si="17"/>
        <v>242</v>
      </c>
      <c r="H373" s="53">
        <f t="shared" si="17"/>
        <v>252</v>
      </c>
      <c r="I373" s="53">
        <f t="shared" si="17"/>
        <v>130</v>
      </c>
      <c r="J373" s="53">
        <f t="shared" si="17"/>
        <v>48</v>
      </c>
      <c r="K373" s="53">
        <f t="shared" si="17"/>
        <v>3</v>
      </c>
      <c r="L373" s="53">
        <f t="shared" si="17"/>
        <v>1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1.2135922330097086E-3</v>
      </c>
      <c r="D374" s="62">
        <f>D373/N376</f>
        <v>4.8543689320388345E-3</v>
      </c>
      <c r="E374" s="62">
        <f>E373/N376</f>
        <v>1.3349514563106795E-2</v>
      </c>
      <c r="F374" s="62">
        <f>F373/N376</f>
        <v>0.16019417475728157</v>
      </c>
      <c r="G374" s="62">
        <f>G373/N376</f>
        <v>0.2936893203883495</v>
      </c>
      <c r="H374" s="62">
        <f>H373/N376</f>
        <v>0.30582524271844658</v>
      </c>
      <c r="I374" s="62">
        <f>I373/N376</f>
        <v>0.15776699029126215</v>
      </c>
      <c r="J374" s="62">
        <f>J373/N376</f>
        <v>5.8252427184466021E-2</v>
      </c>
      <c r="K374" s="62">
        <f>K373/N376</f>
        <v>3.6407766990291263E-3</v>
      </c>
      <c r="L374" s="62">
        <f>L373/N376</f>
        <v>1.2135922330097086E-3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4.1666666666666664E-2</v>
      </c>
      <c r="D375" s="63">
        <f t="shared" si="18"/>
        <v>0.16666666666666666</v>
      </c>
      <c r="E375" s="63">
        <f t="shared" si="18"/>
        <v>0.45833333333333331</v>
      </c>
      <c r="F375" s="63">
        <f t="shared" si="18"/>
        <v>5.5</v>
      </c>
      <c r="G375" s="63">
        <f t="shared" si="18"/>
        <v>10.083333333333334</v>
      </c>
      <c r="H375" s="63">
        <f t="shared" si="18"/>
        <v>10.5</v>
      </c>
      <c r="I375" s="63">
        <f t="shared" si="18"/>
        <v>5.416666666666667</v>
      </c>
      <c r="J375" s="63">
        <f t="shared" si="18"/>
        <v>2</v>
      </c>
      <c r="K375" s="63">
        <f t="shared" si="18"/>
        <v>0.125</v>
      </c>
      <c r="L375" s="63">
        <f t="shared" si="18"/>
        <v>4.1666666666666664E-2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824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0</v>
      </c>
      <c r="E407" s="41">
        <f t="shared" si="20"/>
        <v>0</v>
      </c>
      <c r="F407" s="41">
        <f t="shared" si="20"/>
        <v>0</v>
      </c>
      <c r="G407" s="41">
        <f t="shared" si="20"/>
        <v>2</v>
      </c>
      <c r="H407" s="41">
        <f t="shared" si="20"/>
        <v>3</v>
      </c>
      <c r="I407" s="41">
        <f t="shared" si="20"/>
        <v>2</v>
      </c>
      <c r="J407" s="41">
        <f t="shared" si="20"/>
        <v>0</v>
      </c>
      <c r="K407" s="41">
        <f t="shared" si="20"/>
        <v>1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2</v>
      </c>
      <c r="F408" s="41">
        <f t="shared" si="21"/>
        <v>0</v>
      </c>
      <c r="G408" s="41">
        <f t="shared" si="21"/>
        <v>3</v>
      </c>
      <c r="H408" s="41">
        <f t="shared" si="21"/>
        <v>8</v>
      </c>
      <c r="I408" s="41">
        <f t="shared" si="21"/>
        <v>2</v>
      </c>
      <c r="J408" s="41">
        <f t="shared" si="21"/>
        <v>0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0</v>
      </c>
      <c r="E409" s="41">
        <f t="shared" si="22"/>
        <v>0</v>
      </c>
      <c r="F409" s="41">
        <f t="shared" si="22"/>
        <v>7</v>
      </c>
      <c r="G409" s="41">
        <f t="shared" si="22"/>
        <v>2</v>
      </c>
      <c r="H409" s="41">
        <f t="shared" si="22"/>
        <v>9</v>
      </c>
      <c r="I409" s="41">
        <f t="shared" si="22"/>
        <v>0</v>
      </c>
      <c r="J409" s="41">
        <f t="shared" si="22"/>
        <v>4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0</v>
      </c>
      <c r="E410" s="41">
        <f t="shared" si="23"/>
        <v>0</v>
      </c>
      <c r="F410" s="41">
        <f t="shared" si="23"/>
        <v>0</v>
      </c>
      <c r="G410" s="41">
        <f t="shared" si="23"/>
        <v>5</v>
      </c>
      <c r="H410" s="41">
        <f t="shared" si="23"/>
        <v>8</v>
      </c>
      <c r="I410" s="41">
        <f t="shared" si="23"/>
        <v>3</v>
      </c>
      <c r="J410" s="41">
        <f t="shared" si="23"/>
        <v>1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0</v>
      </c>
      <c r="E411" s="41">
        <f t="shared" si="24"/>
        <v>1</v>
      </c>
      <c r="F411" s="41">
        <f t="shared" si="24"/>
        <v>5</v>
      </c>
      <c r="G411" s="41">
        <f t="shared" si="24"/>
        <v>15</v>
      </c>
      <c r="H411" s="41">
        <f t="shared" si="24"/>
        <v>19</v>
      </c>
      <c r="I411" s="41">
        <f t="shared" si="24"/>
        <v>0</v>
      </c>
      <c r="J411" s="41">
        <f t="shared" si="24"/>
        <v>4</v>
      </c>
      <c r="K411" s="41">
        <f t="shared" si="24"/>
        <v>0</v>
      </c>
      <c r="L411" s="41">
        <f t="shared" si="24"/>
        <v>0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0</v>
      </c>
      <c r="D412" s="41">
        <f t="shared" si="25"/>
        <v>0</v>
      </c>
      <c r="E412" s="41">
        <f t="shared" si="25"/>
        <v>3</v>
      </c>
      <c r="F412" s="41">
        <f t="shared" si="25"/>
        <v>19</v>
      </c>
      <c r="G412" s="41">
        <f t="shared" si="25"/>
        <v>24</v>
      </c>
      <c r="H412" s="41">
        <f t="shared" si="25"/>
        <v>50</v>
      </c>
      <c r="I412" s="41">
        <f t="shared" si="25"/>
        <v>10</v>
      </c>
      <c r="J412" s="41">
        <f t="shared" si="25"/>
        <v>10</v>
      </c>
      <c r="K412" s="41">
        <f t="shared" si="25"/>
        <v>1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0</v>
      </c>
      <c r="D413" s="41">
        <f t="shared" si="26"/>
        <v>0</v>
      </c>
      <c r="E413" s="41">
        <f t="shared" si="26"/>
        <v>4</v>
      </c>
      <c r="F413" s="41">
        <f t="shared" si="26"/>
        <v>16</v>
      </c>
      <c r="G413" s="41">
        <f t="shared" si="26"/>
        <v>36</v>
      </c>
      <c r="H413" s="41">
        <f t="shared" si="26"/>
        <v>42</v>
      </c>
      <c r="I413" s="41">
        <f t="shared" si="26"/>
        <v>19</v>
      </c>
      <c r="J413" s="41">
        <f t="shared" si="26"/>
        <v>5</v>
      </c>
      <c r="K413" s="41">
        <f t="shared" si="26"/>
        <v>1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0</v>
      </c>
      <c r="D414" s="41">
        <f t="shared" si="27"/>
        <v>0</v>
      </c>
      <c r="E414" s="41">
        <f t="shared" si="27"/>
        <v>2</v>
      </c>
      <c r="F414" s="41">
        <f t="shared" si="27"/>
        <v>60</v>
      </c>
      <c r="G414" s="41">
        <f t="shared" si="27"/>
        <v>87</v>
      </c>
      <c r="H414" s="41">
        <f t="shared" si="27"/>
        <v>64</v>
      </c>
      <c r="I414" s="41">
        <f t="shared" si="27"/>
        <v>39</v>
      </c>
      <c r="J414" s="41">
        <f t="shared" si="27"/>
        <v>9</v>
      </c>
      <c r="K414" s="41">
        <f t="shared" si="27"/>
        <v>1</v>
      </c>
      <c r="L414" s="41">
        <f t="shared" si="27"/>
        <v>0</v>
      </c>
      <c r="M414" s="41">
        <f t="shared" si="27"/>
        <v>0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0</v>
      </c>
      <c r="D415" s="41">
        <f t="shared" si="28"/>
        <v>1</v>
      </c>
      <c r="E415" s="41">
        <f t="shared" si="28"/>
        <v>6</v>
      </c>
      <c r="F415" s="41">
        <f t="shared" si="28"/>
        <v>86</v>
      </c>
      <c r="G415" s="41">
        <f t="shared" si="28"/>
        <v>127</v>
      </c>
      <c r="H415" s="41">
        <f t="shared" si="28"/>
        <v>60</v>
      </c>
      <c r="I415" s="41">
        <f t="shared" si="28"/>
        <v>28</v>
      </c>
      <c r="J415" s="41">
        <f t="shared" si="28"/>
        <v>6</v>
      </c>
      <c r="K415" s="41">
        <f t="shared" si="28"/>
        <v>1</v>
      </c>
      <c r="L415" s="41">
        <f t="shared" si="28"/>
        <v>1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0</v>
      </c>
      <c r="D416" s="41">
        <f t="shared" si="29"/>
        <v>1</v>
      </c>
      <c r="E416" s="41">
        <f t="shared" si="29"/>
        <v>5</v>
      </c>
      <c r="F416" s="41">
        <f t="shared" si="29"/>
        <v>50</v>
      </c>
      <c r="G416" s="41">
        <f t="shared" si="29"/>
        <v>114</v>
      </c>
      <c r="H416" s="41">
        <f t="shared" si="29"/>
        <v>49</v>
      </c>
      <c r="I416" s="41">
        <f t="shared" si="29"/>
        <v>27</v>
      </c>
      <c r="J416" s="41">
        <f t="shared" si="29"/>
        <v>13</v>
      </c>
      <c r="K416" s="41">
        <f t="shared" si="29"/>
        <v>2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0</v>
      </c>
      <c r="D417" s="41">
        <f t="shared" si="30"/>
        <v>0</v>
      </c>
      <c r="E417" s="41">
        <f t="shared" si="30"/>
        <v>4</v>
      </c>
      <c r="F417" s="41">
        <f t="shared" si="30"/>
        <v>28</v>
      </c>
      <c r="G417" s="41">
        <f t="shared" si="30"/>
        <v>74</v>
      </c>
      <c r="H417" s="41">
        <f t="shared" si="30"/>
        <v>71</v>
      </c>
      <c r="I417" s="41">
        <f t="shared" si="30"/>
        <v>35</v>
      </c>
      <c r="J417" s="41">
        <f t="shared" si="30"/>
        <v>13</v>
      </c>
      <c r="K417" s="41">
        <f t="shared" si="30"/>
        <v>1</v>
      </c>
      <c r="L417" s="41">
        <f t="shared" si="30"/>
        <v>2</v>
      </c>
      <c r="M417" s="41">
        <f t="shared" si="30"/>
        <v>0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0</v>
      </c>
      <c r="D418" s="41">
        <f t="shared" si="31"/>
        <v>0</v>
      </c>
      <c r="E418" s="41">
        <f t="shared" si="31"/>
        <v>4</v>
      </c>
      <c r="F418" s="41">
        <f t="shared" si="31"/>
        <v>46</v>
      </c>
      <c r="G418" s="41">
        <f t="shared" si="31"/>
        <v>91</v>
      </c>
      <c r="H418" s="41">
        <f t="shared" si="31"/>
        <v>73</v>
      </c>
      <c r="I418" s="41">
        <f t="shared" si="31"/>
        <v>36</v>
      </c>
      <c r="J418" s="41">
        <f t="shared" si="31"/>
        <v>14</v>
      </c>
      <c r="K418" s="41">
        <f t="shared" si="31"/>
        <v>3</v>
      </c>
      <c r="L418" s="41">
        <f t="shared" si="31"/>
        <v>0</v>
      </c>
      <c r="M418" s="41">
        <f t="shared" si="31"/>
        <v>1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1</v>
      </c>
      <c r="D419" s="41">
        <f t="shared" si="32"/>
        <v>0</v>
      </c>
      <c r="E419" s="41">
        <f t="shared" si="32"/>
        <v>3</v>
      </c>
      <c r="F419" s="41">
        <f t="shared" si="32"/>
        <v>25</v>
      </c>
      <c r="G419" s="41">
        <f t="shared" si="32"/>
        <v>91</v>
      </c>
      <c r="H419" s="41">
        <f t="shared" si="32"/>
        <v>89</v>
      </c>
      <c r="I419" s="41">
        <f t="shared" si="32"/>
        <v>71</v>
      </c>
      <c r="J419" s="41">
        <f t="shared" si="32"/>
        <v>17</v>
      </c>
      <c r="K419" s="41">
        <f t="shared" si="32"/>
        <v>5</v>
      </c>
      <c r="L419" s="41">
        <f t="shared" si="32"/>
        <v>0</v>
      </c>
      <c r="M419" s="41">
        <f t="shared" si="32"/>
        <v>0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1</v>
      </c>
      <c r="D420" s="41">
        <f t="shared" si="33"/>
        <v>4</v>
      </c>
      <c r="E420" s="41">
        <f t="shared" si="33"/>
        <v>7</v>
      </c>
      <c r="F420" s="41">
        <f t="shared" si="33"/>
        <v>40</v>
      </c>
      <c r="G420" s="41">
        <f t="shared" si="33"/>
        <v>102</v>
      </c>
      <c r="H420" s="41">
        <f t="shared" si="33"/>
        <v>118</v>
      </c>
      <c r="I420" s="41">
        <f t="shared" si="33"/>
        <v>77</v>
      </c>
      <c r="J420" s="41">
        <f t="shared" si="33"/>
        <v>24</v>
      </c>
      <c r="K420" s="41">
        <f t="shared" si="33"/>
        <v>9</v>
      </c>
      <c r="L420" s="41">
        <f t="shared" si="33"/>
        <v>0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1</v>
      </c>
      <c r="D421" s="41">
        <f t="shared" si="34"/>
        <v>1</v>
      </c>
      <c r="E421" s="41">
        <f t="shared" si="34"/>
        <v>0</v>
      </c>
      <c r="F421" s="41">
        <f t="shared" si="34"/>
        <v>42</v>
      </c>
      <c r="G421" s="41">
        <f t="shared" si="34"/>
        <v>97</v>
      </c>
      <c r="H421" s="41">
        <f t="shared" si="34"/>
        <v>74</v>
      </c>
      <c r="I421" s="41">
        <f t="shared" si="34"/>
        <v>52</v>
      </c>
      <c r="J421" s="41">
        <f t="shared" si="34"/>
        <v>18</v>
      </c>
      <c r="K421" s="41">
        <f t="shared" si="34"/>
        <v>3</v>
      </c>
      <c r="L421" s="41">
        <f t="shared" si="34"/>
        <v>0</v>
      </c>
      <c r="M421" s="41">
        <f t="shared" si="34"/>
        <v>1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0</v>
      </c>
      <c r="D422" s="41">
        <f t="shared" si="35"/>
        <v>0</v>
      </c>
      <c r="E422" s="41">
        <f t="shared" si="35"/>
        <v>3</v>
      </c>
      <c r="F422" s="41">
        <f t="shared" si="35"/>
        <v>51</v>
      </c>
      <c r="G422" s="41">
        <f t="shared" si="35"/>
        <v>92</v>
      </c>
      <c r="H422" s="41">
        <f t="shared" si="35"/>
        <v>98</v>
      </c>
      <c r="I422" s="41">
        <f t="shared" si="35"/>
        <v>49</v>
      </c>
      <c r="J422" s="41">
        <f t="shared" si="35"/>
        <v>20</v>
      </c>
      <c r="K422" s="41">
        <f t="shared" si="35"/>
        <v>3</v>
      </c>
      <c r="L422" s="41">
        <f t="shared" si="35"/>
        <v>1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0</v>
      </c>
      <c r="D423" s="41">
        <f t="shared" si="36"/>
        <v>0</v>
      </c>
      <c r="E423" s="41">
        <f t="shared" si="36"/>
        <v>0</v>
      </c>
      <c r="F423" s="41">
        <f t="shared" si="36"/>
        <v>25</v>
      </c>
      <c r="G423" s="41">
        <f t="shared" si="36"/>
        <v>110</v>
      </c>
      <c r="H423" s="41">
        <f t="shared" si="36"/>
        <v>113</v>
      </c>
      <c r="I423" s="41">
        <f t="shared" si="36"/>
        <v>87</v>
      </c>
      <c r="J423" s="41">
        <f t="shared" si="36"/>
        <v>18</v>
      </c>
      <c r="K423" s="41">
        <f t="shared" si="36"/>
        <v>9</v>
      </c>
      <c r="L423" s="41">
        <f t="shared" si="36"/>
        <v>4</v>
      </c>
      <c r="M423" s="41">
        <f t="shared" si="36"/>
        <v>1</v>
      </c>
      <c r="N423" s="41">
        <f t="shared" si="36"/>
        <v>1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0</v>
      </c>
      <c r="D424" s="41">
        <f t="shared" si="37"/>
        <v>0</v>
      </c>
      <c r="E424" s="41">
        <f t="shared" si="37"/>
        <v>0</v>
      </c>
      <c r="F424" s="41">
        <f t="shared" si="37"/>
        <v>31</v>
      </c>
      <c r="G424" s="41">
        <f t="shared" si="37"/>
        <v>100</v>
      </c>
      <c r="H424" s="41">
        <f t="shared" si="37"/>
        <v>129</v>
      </c>
      <c r="I424" s="41">
        <f t="shared" si="37"/>
        <v>101</v>
      </c>
      <c r="J424" s="41">
        <f t="shared" si="37"/>
        <v>34</v>
      </c>
      <c r="K424" s="41">
        <f t="shared" si="37"/>
        <v>7</v>
      </c>
      <c r="L424" s="41">
        <f t="shared" si="37"/>
        <v>2</v>
      </c>
      <c r="M424" s="41">
        <f t="shared" si="37"/>
        <v>1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0</v>
      </c>
      <c r="D425" s="41">
        <f t="shared" si="38"/>
        <v>0</v>
      </c>
      <c r="E425" s="41">
        <f t="shared" si="38"/>
        <v>3</v>
      </c>
      <c r="F425" s="41">
        <f t="shared" si="38"/>
        <v>12</v>
      </c>
      <c r="G425" s="41">
        <f t="shared" si="38"/>
        <v>58</v>
      </c>
      <c r="H425" s="41">
        <f t="shared" si="38"/>
        <v>94</v>
      </c>
      <c r="I425" s="41">
        <f t="shared" si="38"/>
        <v>60</v>
      </c>
      <c r="J425" s="41">
        <f t="shared" si="38"/>
        <v>35</v>
      </c>
      <c r="K425" s="41">
        <f t="shared" si="38"/>
        <v>4</v>
      </c>
      <c r="L425" s="41">
        <f t="shared" si="38"/>
        <v>1</v>
      </c>
      <c r="M425" s="41">
        <f t="shared" si="38"/>
        <v>1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0</v>
      </c>
      <c r="D426" s="41">
        <f t="shared" si="39"/>
        <v>0</v>
      </c>
      <c r="E426" s="41">
        <f t="shared" si="39"/>
        <v>0</v>
      </c>
      <c r="F426" s="41">
        <f t="shared" si="39"/>
        <v>30</v>
      </c>
      <c r="G426" s="41">
        <f t="shared" si="39"/>
        <v>34</v>
      </c>
      <c r="H426" s="41">
        <f t="shared" si="39"/>
        <v>58</v>
      </c>
      <c r="I426" s="41">
        <f t="shared" si="39"/>
        <v>25</v>
      </c>
      <c r="J426" s="41">
        <f t="shared" si="39"/>
        <v>11</v>
      </c>
      <c r="K426" s="41">
        <f t="shared" si="39"/>
        <v>6</v>
      </c>
      <c r="L426" s="41">
        <f t="shared" si="39"/>
        <v>0</v>
      </c>
      <c r="M426" s="41">
        <f t="shared" si="39"/>
        <v>0</v>
      </c>
      <c r="N426" s="41">
        <f t="shared" si="39"/>
        <v>1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0</v>
      </c>
      <c r="D427" s="41">
        <f t="shared" si="40"/>
        <v>0</v>
      </c>
      <c r="E427" s="41">
        <f t="shared" si="40"/>
        <v>7</v>
      </c>
      <c r="F427" s="41">
        <f t="shared" si="40"/>
        <v>32</v>
      </c>
      <c r="G427" s="41">
        <f t="shared" si="40"/>
        <v>30</v>
      </c>
      <c r="H427" s="41">
        <f t="shared" si="40"/>
        <v>36</v>
      </c>
      <c r="I427" s="41">
        <f t="shared" si="40"/>
        <v>20</v>
      </c>
      <c r="J427" s="41">
        <f t="shared" si="40"/>
        <v>7</v>
      </c>
      <c r="K427" s="41">
        <f t="shared" si="40"/>
        <v>1</v>
      </c>
      <c r="L427" s="41">
        <f t="shared" si="40"/>
        <v>0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0</v>
      </c>
      <c r="D428" s="41">
        <f t="shared" si="41"/>
        <v>0</v>
      </c>
      <c r="E428" s="41">
        <f t="shared" si="41"/>
        <v>7</v>
      </c>
      <c r="F428" s="41">
        <f t="shared" si="41"/>
        <v>24</v>
      </c>
      <c r="G428" s="41">
        <f t="shared" si="41"/>
        <v>65</v>
      </c>
      <c r="H428" s="41">
        <f t="shared" si="41"/>
        <v>60</v>
      </c>
      <c r="I428" s="41">
        <f t="shared" si="41"/>
        <v>42</v>
      </c>
      <c r="J428" s="41">
        <f t="shared" si="41"/>
        <v>12</v>
      </c>
      <c r="K428" s="41">
        <f t="shared" si="41"/>
        <v>1</v>
      </c>
      <c r="L428" s="41">
        <f t="shared" si="41"/>
        <v>3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0</v>
      </c>
      <c r="E429" s="41">
        <f t="shared" si="42"/>
        <v>0</v>
      </c>
      <c r="F429" s="41">
        <f t="shared" si="42"/>
        <v>5</v>
      </c>
      <c r="G429" s="41">
        <f t="shared" si="42"/>
        <v>8</v>
      </c>
      <c r="H429" s="41">
        <f t="shared" si="42"/>
        <v>19</v>
      </c>
      <c r="I429" s="41">
        <f t="shared" si="42"/>
        <v>18</v>
      </c>
      <c r="J429" s="41">
        <f t="shared" si="42"/>
        <v>3</v>
      </c>
      <c r="K429" s="41">
        <f t="shared" si="42"/>
        <v>0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0</v>
      </c>
      <c r="E430" s="41">
        <f t="shared" si="43"/>
        <v>0</v>
      </c>
      <c r="F430" s="41">
        <f t="shared" si="43"/>
        <v>1</v>
      </c>
      <c r="G430" s="41">
        <f t="shared" si="43"/>
        <v>8</v>
      </c>
      <c r="H430" s="41">
        <f t="shared" si="43"/>
        <v>7</v>
      </c>
      <c r="I430" s="41">
        <f t="shared" si="43"/>
        <v>4</v>
      </c>
      <c r="J430" s="41">
        <f t="shared" si="43"/>
        <v>2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3</v>
      </c>
      <c r="D431" s="53">
        <f t="shared" si="44"/>
        <v>7</v>
      </c>
      <c r="E431" s="53">
        <f t="shared" si="44"/>
        <v>61</v>
      </c>
      <c r="F431" s="53">
        <f t="shared" si="44"/>
        <v>635</v>
      </c>
      <c r="G431" s="53">
        <f t="shared" si="44"/>
        <v>1375</v>
      </c>
      <c r="H431" s="53">
        <f t="shared" si="44"/>
        <v>1351</v>
      </c>
      <c r="I431" s="53">
        <f t="shared" si="44"/>
        <v>807</v>
      </c>
      <c r="J431" s="53">
        <f t="shared" si="44"/>
        <v>280</v>
      </c>
      <c r="K431" s="53">
        <f t="shared" si="44"/>
        <v>59</v>
      </c>
      <c r="L431" s="53">
        <f t="shared" si="44"/>
        <v>14</v>
      </c>
      <c r="M431" s="53">
        <f t="shared" si="44"/>
        <v>5</v>
      </c>
      <c r="N431" s="53">
        <f t="shared" si="44"/>
        <v>2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6.5231572080887146E-4</v>
      </c>
      <c r="D432" s="62">
        <f>D431/N434</f>
        <v>1.5220700152207001E-3</v>
      </c>
      <c r="E432" s="62">
        <f>E431/N434</f>
        <v>1.3263752989780386E-2</v>
      </c>
      <c r="F432" s="62">
        <f>F431/N434</f>
        <v>0.13807349423787779</v>
      </c>
      <c r="G432" s="62">
        <f>G431/N434</f>
        <v>0.29897803870406608</v>
      </c>
      <c r="H432" s="62">
        <f>H431/N434</f>
        <v>0.29375951293759511</v>
      </c>
      <c r="I432" s="62">
        <f>I431/N434</f>
        <v>0.17547292889758642</v>
      </c>
      <c r="J432" s="62">
        <f>J431/N434</f>
        <v>6.0882800608828003E-2</v>
      </c>
      <c r="K432" s="62">
        <f>K431/N434</f>
        <v>1.2828875842574472E-2</v>
      </c>
      <c r="L432" s="62">
        <f>L431/N434</f>
        <v>3.0441400304414001E-3</v>
      </c>
      <c r="M432" s="62">
        <f>M431/N434</f>
        <v>1.0871928680147858E-3</v>
      </c>
      <c r="N432" s="62">
        <f>N431/N434</f>
        <v>4.3487714720591431E-4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0.125</v>
      </c>
      <c r="D433" s="63">
        <f t="shared" si="45"/>
        <v>0.29166666666666669</v>
      </c>
      <c r="E433" s="63">
        <f t="shared" si="45"/>
        <v>2.5416666666666665</v>
      </c>
      <c r="F433" s="63">
        <f t="shared" si="45"/>
        <v>26.458333333333332</v>
      </c>
      <c r="G433" s="63">
        <f t="shared" si="45"/>
        <v>57.291666666666664</v>
      </c>
      <c r="H433" s="63">
        <f t="shared" si="45"/>
        <v>56.291666666666664</v>
      </c>
      <c r="I433" s="63">
        <f t="shared" si="45"/>
        <v>33.625</v>
      </c>
      <c r="J433" s="63">
        <f t="shared" si="45"/>
        <v>11.666666666666666</v>
      </c>
      <c r="K433" s="63">
        <f t="shared" si="45"/>
        <v>2.4583333333333335</v>
      </c>
      <c r="L433" s="63">
        <f t="shared" si="45"/>
        <v>0.58333333333333337</v>
      </c>
      <c r="M433" s="63">
        <f t="shared" si="45"/>
        <v>0.20833333333333334</v>
      </c>
      <c r="N433" s="63">
        <f t="shared" si="45"/>
        <v>8.3333333333333329E-2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4599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92.17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1.54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89</v>
      </c>
      <c r="T1">
        <v>77</v>
      </c>
      <c r="U1">
        <v>64</v>
      </c>
      <c r="V1">
        <v>72</v>
      </c>
      <c r="W1" s="296">
        <v>0.70833333333333337</v>
      </c>
      <c r="X1">
        <v>19</v>
      </c>
      <c r="Y1" s="296">
        <v>0.20833333333333334</v>
      </c>
      <c r="Z1">
        <v>37</v>
      </c>
      <c r="AA1" s="296">
        <v>0.29166666666666669</v>
      </c>
      <c r="AB1">
        <v>4</v>
      </c>
      <c r="AC1" s="296">
        <v>8.3333333333333329E-2</v>
      </c>
      <c r="AD1">
        <v>4</v>
      </c>
      <c r="AE1" s="296">
        <v>8.3333333333333329E-2</v>
      </c>
      <c r="AF1">
        <v>4</v>
      </c>
      <c r="AG1" s="296">
        <v>8.3333333333333329E-2</v>
      </c>
      <c r="AH1">
        <v>12.479764059390099</v>
      </c>
      <c r="AI1">
        <v>9.1766293548224702</v>
      </c>
      <c r="AJ1">
        <v>57</v>
      </c>
      <c r="AK1" s="296">
        <v>0.70833333333333337</v>
      </c>
      <c r="AL1">
        <v>29</v>
      </c>
      <c r="AM1" s="296">
        <v>0.33333333333333331</v>
      </c>
      <c r="AN1">
        <v>16</v>
      </c>
      <c r="AO1" s="296">
        <v>0.20833333333333334</v>
      </c>
      <c r="AP1">
        <v>2</v>
      </c>
      <c r="AQ1" s="296">
        <v>8.3333333333333329E-2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89</v>
      </c>
      <c r="T2">
        <v>77</v>
      </c>
      <c r="U2">
        <v>65</v>
      </c>
      <c r="V2">
        <v>57</v>
      </c>
      <c r="W2" s="296">
        <v>0.66666666666666663</v>
      </c>
      <c r="X2">
        <v>18</v>
      </c>
      <c r="Y2" s="296">
        <v>0.20833333333333334</v>
      </c>
      <c r="Z2">
        <v>39</v>
      </c>
      <c r="AA2" s="296">
        <v>0.33333333333333331</v>
      </c>
      <c r="AB2">
        <v>4</v>
      </c>
      <c r="AC2" s="296">
        <v>0.20833333333333334</v>
      </c>
      <c r="AD2">
        <v>4</v>
      </c>
      <c r="AE2" s="296">
        <v>0.20833333333333334</v>
      </c>
      <c r="AF2">
        <v>4</v>
      </c>
      <c r="AG2" s="296">
        <v>0.20833333333333334</v>
      </c>
      <c r="AH2">
        <v>11.796164416855801</v>
      </c>
      <c r="AI2">
        <v>9.4868329805051399</v>
      </c>
      <c r="AJ2">
        <v>57</v>
      </c>
      <c r="AK2" s="296">
        <v>0.70833333333333337</v>
      </c>
      <c r="AL2">
        <v>29</v>
      </c>
      <c r="AM2" s="296">
        <v>0.33333333333333331</v>
      </c>
      <c r="AN2">
        <v>16</v>
      </c>
      <c r="AO2" s="296">
        <v>0.20833333333333334</v>
      </c>
      <c r="AP2">
        <v>2</v>
      </c>
      <c r="AQ2" s="296">
        <v>8.3333333333333329E-2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91</v>
      </c>
      <c r="T3">
        <v>78</v>
      </c>
      <c r="U3">
        <v>65</v>
      </c>
      <c r="V3">
        <v>26</v>
      </c>
      <c r="W3" s="296">
        <v>0.41666666666666669</v>
      </c>
      <c r="X3">
        <v>16</v>
      </c>
      <c r="Y3" s="296">
        <v>0.20833333333333334</v>
      </c>
      <c r="Z3">
        <v>4</v>
      </c>
      <c r="AA3" s="296">
        <v>0.375</v>
      </c>
      <c r="AB3">
        <v>4</v>
      </c>
      <c r="AC3" s="296">
        <v>8.3333333333333329E-2</v>
      </c>
      <c r="AD3">
        <v>4</v>
      </c>
      <c r="AE3" s="296">
        <v>8.3333333333333329E-2</v>
      </c>
      <c r="AF3">
        <v>4</v>
      </c>
      <c r="AG3" s="296">
        <v>8.3333333333333329E-2</v>
      </c>
      <c r="AH3">
        <v>13.362125270800901</v>
      </c>
      <c r="AI3">
        <v>14.244961176462301</v>
      </c>
      <c r="AJ3">
        <v>57</v>
      </c>
      <c r="AK3" s="296">
        <v>0.70833333333333337</v>
      </c>
      <c r="AL3">
        <v>29</v>
      </c>
      <c r="AM3" s="296">
        <v>0.33333333333333331</v>
      </c>
      <c r="AN3">
        <v>16</v>
      </c>
      <c r="AO3" s="296">
        <v>0.20833333333333334</v>
      </c>
      <c r="AP3">
        <v>2</v>
      </c>
      <c r="AQ3" s="296">
        <v>8.3333333333333329E-2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90</v>
      </c>
      <c r="T4">
        <v>77</v>
      </c>
      <c r="U4">
        <v>66</v>
      </c>
      <c r="V4">
        <v>21</v>
      </c>
      <c r="W4" s="296">
        <v>0.41666666666666669</v>
      </c>
      <c r="X4">
        <v>8</v>
      </c>
      <c r="Y4" s="296">
        <v>4.1666666666666664E-2</v>
      </c>
      <c r="Z4">
        <v>3</v>
      </c>
      <c r="AA4" s="296">
        <v>0.79166666666666663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11.823585319661699</v>
      </c>
      <c r="AI4">
        <v>9.0092545011597203</v>
      </c>
      <c r="AJ4">
        <v>57</v>
      </c>
      <c r="AK4" s="296">
        <v>0.70833333333333337</v>
      </c>
      <c r="AL4">
        <v>29</v>
      </c>
      <c r="AM4" s="296">
        <v>0.33333333333333331</v>
      </c>
      <c r="AN4">
        <v>16</v>
      </c>
      <c r="AO4" s="296">
        <v>0.20833333333333334</v>
      </c>
      <c r="AP4">
        <v>2</v>
      </c>
      <c r="AQ4" s="296">
        <v>8.3333333333333329E-2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0</v>
      </c>
      <c r="G5" s="236">
        <f>'VITESSEVL sens 1 '!AB5</f>
        <v>0</v>
      </c>
      <c r="H5" s="236">
        <f>'VITESSEVL sens 1 '!AC5</f>
        <v>2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75</v>
      </c>
      <c r="P5" s="161">
        <f>'VITESSEVL sens 1 '!AJ5</f>
        <v>0</v>
      </c>
      <c r="Q5" s="238">
        <f t="shared" ref="Q5:Q52" si="0">IF(SUM(C5:N5)=0,0,P5/SUM(C5:N5))</f>
        <v>0</v>
      </c>
      <c r="S5">
        <v>88</v>
      </c>
      <c r="T5">
        <v>76</v>
      </c>
      <c r="U5">
        <v>64</v>
      </c>
      <c r="V5">
        <v>58</v>
      </c>
      <c r="W5" s="296">
        <v>0.70833333333333337</v>
      </c>
      <c r="X5">
        <v>9</v>
      </c>
      <c r="Y5" s="296">
        <v>0.91666666666666663</v>
      </c>
      <c r="Z5">
        <v>43</v>
      </c>
      <c r="AA5" s="296">
        <v>0.33333333333333331</v>
      </c>
      <c r="AB5">
        <v>4</v>
      </c>
      <c r="AC5" s="296">
        <v>0.95833333333333337</v>
      </c>
      <c r="AD5">
        <v>4</v>
      </c>
      <c r="AE5" s="296">
        <v>0.95833333333333337</v>
      </c>
      <c r="AF5">
        <v>4</v>
      </c>
      <c r="AG5" s="296">
        <v>0.95833333333333337</v>
      </c>
      <c r="AH5">
        <v>11.353759957324201</v>
      </c>
      <c r="AI5">
        <v>8.1894897237547006</v>
      </c>
      <c r="AJ5">
        <v>57</v>
      </c>
      <c r="AK5" s="296">
        <v>0.70833333333333337</v>
      </c>
      <c r="AL5">
        <v>29</v>
      </c>
      <c r="AM5" s="296">
        <v>0.33333333333333331</v>
      </c>
      <c r="AN5">
        <v>16</v>
      </c>
      <c r="AO5" s="296">
        <v>0.20833333333333334</v>
      </c>
      <c r="AP5">
        <v>2</v>
      </c>
      <c r="AQ5" s="296">
        <v>8.3333333333333329E-2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87</v>
      </c>
      <c r="T6">
        <v>75</v>
      </c>
      <c r="U6">
        <v>63</v>
      </c>
      <c r="V6">
        <v>61</v>
      </c>
      <c r="W6" s="296">
        <v>0.70833333333333337</v>
      </c>
      <c r="X6">
        <v>17</v>
      </c>
      <c r="Y6" s="296">
        <v>0.20833333333333334</v>
      </c>
      <c r="Z6">
        <v>44</v>
      </c>
      <c r="AA6" s="296">
        <v>0.33333333333333331</v>
      </c>
      <c r="AB6">
        <v>4</v>
      </c>
      <c r="AC6" s="296">
        <v>0.20833333333333334</v>
      </c>
      <c r="AD6">
        <v>4</v>
      </c>
      <c r="AE6" s="296">
        <v>0.20833333333333334</v>
      </c>
      <c r="AF6">
        <v>4</v>
      </c>
      <c r="AG6" s="296">
        <v>0.20833333333333334</v>
      </c>
      <c r="AH6">
        <v>11.7283666873456</v>
      </c>
      <c r="AI6">
        <v>9.2489429009631206</v>
      </c>
      <c r="AJ6">
        <v>57</v>
      </c>
      <c r="AK6" s="296">
        <v>0.70833333333333337</v>
      </c>
      <c r="AL6">
        <v>29</v>
      </c>
      <c r="AM6" s="296">
        <v>0.33333333333333331</v>
      </c>
      <c r="AN6">
        <v>16</v>
      </c>
      <c r="AO6" s="296">
        <v>0.20833333333333334</v>
      </c>
      <c r="AP6">
        <v>2</v>
      </c>
      <c r="AQ6" s="296">
        <v>8.3333333333333329E-2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0</v>
      </c>
      <c r="F7" s="161">
        <f>'VITESSEVL sens 1 '!AA6</f>
        <v>0</v>
      </c>
      <c r="G7" s="161">
        <f>'VITESSEVL sens 1 '!AB6</f>
        <v>0</v>
      </c>
      <c r="H7" s="161">
        <f>'VITESSEVL sens 1 '!AC6</f>
        <v>1</v>
      </c>
      <c r="I7" s="161">
        <f>'VITESSEVL sens 1 '!AD6</f>
        <v>1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80</v>
      </c>
      <c r="P7" s="161">
        <f>'VITESSEVL sens 1 '!AJ6</f>
        <v>1</v>
      </c>
      <c r="Q7" s="238">
        <f t="shared" si="0"/>
        <v>0.5</v>
      </c>
      <c r="S7">
        <v>88</v>
      </c>
      <c r="T7">
        <v>76</v>
      </c>
      <c r="U7">
        <v>63</v>
      </c>
      <c r="V7">
        <v>61</v>
      </c>
      <c r="W7" s="296">
        <v>0.70833333333333337</v>
      </c>
      <c r="X7">
        <v>22</v>
      </c>
      <c r="Y7" s="296">
        <v>0.20833333333333334</v>
      </c>
      <c r="Z7">
        <v>42</v>
      </c>
      <c r="AA7" s="296">
        <v>0.33333333333333331</v>
      </c>
      <c r="AB7">
        <v>6</v>
      </c>
      <c r="AC7" s="296">
        <v>0.91666666666666663</v>
      </c>
      <c r="AD7">
        <v>6</v>
      </c>
      <c r="AE7" s="296">
        <v>0.91666666666666663</v>
      </c>
      <c r="AF7">
        <v>6</v>
      </c>
      <c r="AG7" s="296">
        <v>0.91666666666666663</v>
      </c>
      <c r="AH7">
        <v>11.757848950900501</v>
      </c>
      <c r="AI7">
        <v>9.1380044320409493</v>
      </c>
      <c r="AJ7">
        <v>57</v>
      </c>
      <c r="AK7" s="296">
        <v>0.70833333333333337</v>
      </c>
      <c r="AL7">
        <v>29</v>
      </c>
      <c r="AM7" s="296">
        <v>0.33333333333333331</v>
      </c>
      <c r="AN7">
        <v>16</v>
      </c>
      <c r="AO7" s="296">
        <v>0.20833333333333334</v>
      </c>
      <c r="AP7">
        <v>2</v>
      </c>
      <c r="AQ7" s="296">
        <v>8.3333333333333329E-2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0</v>
      </c>
      <c r="P8" s="161">
        <f>'VITESSEPL sens 1 '!AJ6</f>
        <v>0</v>
      </c>
      <c r="Q8" s="238">
        <f t="shared" si="0"/>
        <v>0</v>
      </c>
      <c r="S8">
        <v>74</v>
      </c>
      <c r="T8">
        <v>64</v>
      </c>
      <c r="U8">
        <v>54</v>
      </c>
      <c r="V8">
        <v>72</v>
      </c>
      <c r="W8" s="296">
        <v>0.70833333333333337</v>
      </c>
      <c r="X8">
        <v>19</v>
      </c>
      <c r="Y8" s="296">
        <v>0.20833333333333334</v>
      </c>
      <c r="Z8">
        <v>37</v>
      </c>
      <c r="AA8" s="296">
        <v>0.29166666666666669</v>
      </c>
      <c r="AB8">
        <v>4</v>
      </c>
      <c r="AC8" s="296">
        <v>8.3333333333333329E-2</v>
      </c>
      <c r="AD8">
        <v>4</v>
      </c>
      <c r="AE8" s="296">
        <v>8.3333333333333329E-2</v>
      </c>
      <c r="AF8">
        <v>4</v>
      </c>
      <c r="AG8" s="296">
        <v>8.3333333333333329E-2</v>
      </c>
      <c r="AH8">
        <v>12.479764059390099</v>
      </c>
      <c r="AI8">
        <v>9.1766293548224702</v>
      </c>
      <c r="AJ8">
        <v>57</v>
      </c>
      <c r="AK8" s="296">
        <v>0.70833333333333337</v>
      </c>
      <c r="AL8">
        <v>29</v>
      </c>
      <c r="AM8" s="296">
        <v>0.33333333333333331</v>
      </c>
      <c r="AN8">
        <v>16</v>
      </c>
      <c r="AO8" s="296">
        <v>0.20833333333333334</v>
      </c>
      <c r="AP8">
        <v>2</v>
      </c>
      <c r="AQ8" s="296">
        <v>8.3333333333333329E-2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0</v>
      </c>
      <c r="F9" s="161">
        <f>'VITESSEVL sens 1 '!AA7</f>
        <v>0</v>
      </c>
      <c r="G9" s="161">
        <f>'VITESSEVL sens 1 '!AB7</f>
        <v>0</v>
      </c>
      <c r="H9" s="161">
        <f>'VITESSEVL sens 1 '!AC7</f>
        <v>1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75</v>
      </c>
      <c r="P9" s="161">
        <f>'VITESSEVL sens 1 '!AJ7</f>
        <v>0</v>
      </c>
      <c r="Q9" s="238">
        <f t="shared" si="0"/>
        <v>0</v>
      </c>
      <c r="S9">
        <v>75</v>
      </c>
      <c r="T9">
        <v>64</v>
      </c>
      <c r="U9">
        <v>54</v>
      </c>
      <c r="V9">
        <v>57</v>
      </c>
      <c r="W9" s="296">
        <v>0.66666666666666663</v>
      </c>
      <c r="X9">
        <v>18</v>
      </c>
      <c r="Y9" s="296">
        <v>0.20833333333333334</v>
      </c>
      <c r="Z9">
        <v>39</v>
      </c>
      <c r="AA9" s="296">
        <v>0.33333333333333331</v>
      </c>
      <c r="AB9">
        <v>4</v>
      </c>
      <c r="AC9" s="296">
        <v>0.20833333333333334</v>
      </c>
      <c r="AD9">
        <v>4</v>
      </c>
      <c r="AE9" s="296">
        <v>0.20833333333333334</v>
      </c>
      <c r="AF9">
        <v>4</v>
      </c>
      <c r="AG9" s="296">
        <v>0.20833333333333334</v>
      </c>
      <c r="AH9">
        <v>11.796164416855801</v>
      </c>
      <c r="AI9">
        <v>9.4868329805051399</v>
      </c>
      <c r="AJ9">
        <v>57</v>
      </c>
      <c r="AK9" s="296">
        <v>0.70833333333333337</v>
      </c>
      <c r="AL9">
        <v>29</v>
      </c>
      <c r="AM9" s="296">
        <v>0.33333333333333331</v>
      </c>
      <c r="AN9">
        <v>16</v>
      </c>
      <c r="AO9" s="296">
        <v>0.20833333333333334</v>
      </c>
      <c r="AP9">
        <v>2</v>
      </c>
      <c r="AQ9" s="296">
        <v>8.3333333333333329E-2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0</v>
      </c>
      <c r="F10" s="161">
        <f>'VITESSEPL sens 1 '!AA7</f>
        <v>2</v>
      </c>
      <c r="G10" s="161">
        <f>'VITESSEPL sens 1 '!AB7</f>
        <v>1</v>
      </c>
      <c r="H10" s="161">
        <f>'VITESSEPL sens 1 '!AC7</f>
        <v>1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62</v>
      </c>
      <c r="P10" s="161">
        <f>'VITESSEPL sens 1 '!AJ7</f>
        <v>0</v>
      </c>
      <c r="Q10" s="238">
        <f t="shared" si="0"/>
        <v>0</v>
      </c>
      <c r="S10">
        <v>80</v>
      </c>
      <c r="T10">
        <v>69</v>
      </c>
      <c r="U10">
        <v>55</v>
      </c>
      <c r="V10">
        <v>26</v>
      </c>
      <c r="W10" s="296">
        <v>0.41666666666666669</v>
      </c>
      <c r="X10">
        <v>16</v>
      </c>
      <c r="Y10" s="296">
        <v>0.20833333333333334</v>
      </c>
      <c r="Z10">
        <v>4</v>
      </c>
      <c r="AA10" s="296">
        <v>0.375</v>
      </c>
      <c r="AB10">
        <v>4</v>
      </c>
      <c r="AC10" s="296">
        <v>8.3333333333333329E-2</v>
      </c>
      <c r="AD10">
        <v>4</v>
      </c>
      <c r="AE10" s="296">
        <v>8.3333333333333329E-2</v>
      </c>
      <c r="AF10">
        <v>4</v>
      </c>
      <c r="AG10" s="296">
        <v>8.3333333333333329E-2</v>
      </c>
      <c r="AH10">
        <v>13.362125270800901</v>
      </c>
      <c r="AI10">
        <v>14.244961176462301</v>
      </c>
      <c r="AJ10">
        <v>57</v>
      </c>
      <c r="AK10" s="296">
        <v>0.70833333333333337</v>
      </c>
      <c r="AL10">
        <v>29</v>
      </c>
      <c r="AM10" s="296">
        <v>0.33333333333333331</v>
      </c>
      <c r="AN10">
        <v>16</v>
      </c>
      <c r="AO10" s="296">
        <v>0.20833333333333334</v>
      </c>
      <c r="AP10">
        <v>2</v>
      </c>
      <c r="AQ10" s="296">
        <v>8.3333333333333329E-2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0</v>
      </c>
      <c r="G11" s="161">
        <f>'VITESSEVL sens 1 '!AB8</f>
        <v>0</v>
      </c>
      <c r="H11" s="161">
        <f>'VITESSEVL sens 1 '!AC8</f>
        <v>1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75</v>
      </c>
      <c r="P11" s="161">
        <f>'VITESSEVL sens 1 '!AJ8</f>
        <v>0</v>
      </c>
      <c r="Q11" s="238">
        <f t="shared" si="0"/>
        <v>0</v>
      </c>
      <c r="S11">
        <v>77</v>
      </c>
      <c r="T11">
        <v>70</v>
      </c>
      <c r="U11">
        <v>55</v>
      </c>
      <c r="V11">
        <v>21</v>
      </c>
      <c r="W11" s="296">
        <v>0.41666666666666669</v>
      </c>
      <c r="X11">
        <v>8</v>
      </c>
      <c r="Y11" s="296">
        <v>4.1666666666666664E-2</v>
      </c>
      <c r="Z11">
        <v>3</v>
      </c>
      <c r="AA11" s="296">
        <v>0.79166666666666663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11.823585319661699</v>
      </c>
      <c r="AI11">
        <v>9.0092545011597203</v>
      </c>
      <c r="AJ11">
        <v>57</v>
      </c>
      <c r="AK11" s="296">
        <v>0.70833333333333337</v>
      </c>
      <c r="AL11">
        <v>29</v>
      </c>
      <c r="AM11" s="296">
        <v>0.33333333333333331</v>
      </c>
      <c r="AN11">
        <v>16</v>
      </c>
      <c r="AO11" s="296">
        <v>0.20833333333333334</v>
      </c>
      <c r="AP11">
        <v>2</v>
      </c>
      <c r="AQ11" s="296">
        <v>8.3333333333333329E-2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1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75</v>
      </c>
      <c r="P12" s="161">
        <f>'VITESSEPL sens 1 '!AJ8</f>
        <v>0</v>
      </c>
      <c r="Q12" s="238">
        <f t="shared" si="0"/>
        <v>0</v>
      </c>
      <c r="S12">
        <v>73</v>
      </c>
      <c r="T12">
        <v>64</v>
      </c>
      <c r="U12">
        <v>55</v>
      </c>
      <c r="V12">
        <v>58</v>
      </c>
      <c r="W12" s="296">
        <v>0.70833333333333337</v>
      </c>
      <c r="X12">
        <v>9</v>
      </c>
      <c r="Y12" s="296">
        <v>0.91666666666666663</v>
      </c>
      <c r="Z12">
        <v>43</v>
      </c>
      <c r="AA12" s="296">
        <v>0.33333333333333331</v>
      </c>
      <c r="AB12">
        <v>4</v>
      </c>
      <c r="AC12" s="296">
        <v>0.95833333333333337</v>
      </c>
      <c r="AD12">
        <v>4</v>
      </c>
      <c r="AE12" s="296">
        <v>0.95833333333333337</v>
      </c>
      <c r="AF12">
        <v>4</v>
      </c>
      <c r="AG12" s="296">
        <v>0.95833333333333337</v>
      </c>
      <c r="AH12">
        <v>11.353759957324201</v>
      </c>
      <c r="AI12">
        <v>8.1894897237547006</v>
      </c>
      <c r="AJ12">
        <v>57</v>
      </c>
      <c r="AK12" s="296">
        <v>0.70833333333333337</v>
      </c>
      <c r="AL12">
        <v>29</v>
      </c>
      <c r="AM12" s="296">
        <v>0.33333333333333331</v>
      </c>
      <c r="AN12">
        <v>16</v>
      </c>
      <c r="AO12" s="296">
        <v>0.20833333333333334</v>
      </c>
      <c r="AP12">
        <v>2</v>
      </c>
      <c r="AQ12" s="296">
        <v>8.3333333333333329E-2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0</v>
      </c>
      <c r="F13" s="161">
        <f>'VITESSEVL sens 1 '!AA9</f>
        <v>0</v>
      </c>
      <c r="G13" s="161">
        <f>'VITESSEVL sens 1 '!AB9</f>
        <v>1</v>
      </c>
      <c r="H13" s="161">
        <f>'VITESSEVL sens 1 '!AC9</f>
        <v>4</v>
      </c>
      <c r="I13" s="161">
        <f>'VITESSEVL sens 1 '!AD9</f>
        <v>0</v>
      </c>
      <c r="J13" s="161">
        <f>'VITESSEVL sens 1 '!AE9</f>
        <v>0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73</v>
      </c>
      <c r="P13" s="161">
        <f>'VITESSEVL sens 1 '!AJ9</f>
        <v>0</v>
      </c>
      <c r="Q13" s="238">
        <f t="shared" si="0"/>
        <v>0</v>
      </c>
      <c r="S13">
        <v>74</v>
      </c>
      <c r="T13">
        <v>64</v>
      </c>
      <c r="U13">
        <v>54</v>
      </c>
      <c r="V13">
        <v>61</v>
      </c>
      <c r="W13" s="296">
        <v>0.70833333333333337</v>
      </c>
      <c r="X13">
        <v>17</v>
      </c>
      <c r="Y13" s="296">
        <v>0.20833333333333334</v>
      </c>
      <c r="Z13">
        <v>44</v>
      </c>
      <c r="AA13" s="296">
        <v>0.33333333333333331</v>
      </c>
      <c r="AB13">
        <v>4</v>
      </c>
      <c r="AC13" s="296">
        <v>0.20833333333333334</v>
      </c>
      <c r="AD13">
        <v>4</v>
      </c>
      <c r="AE13" s="296">
        <v>0.20833333333333334</v>
      </c>
      <c r="AF13">
        <v>4</v>
      </c>
      <c r="AG13" s="296">
        <v>0.20833333333333334</v>
      </c>
      <c r="AH13">
        <v>11.7283666873456</v>
      </c>
      <c r="AI13">
        <v>9.2489429009631206</v>
      </c>
      <c r="AJ13">
        <v>57</v>
      </c>
      <c r="AK13" s="296">
        <v>0.70833333333333337</v>
      </c>
      <c r="AL13">
        <v>29</v>
      </c>
      <c r="AM13" s="296">
        <v>0.33333333333333331</v>
      </c>
      <c r="AN13">
        <v>16</v>
      </c>
      <c r="AO13" s="296">
        <v>0.20833333333333334</v>
      </c>
      <c r="AP13">
        <v>2</v>
      </c>
      <c r="AQ13" s="296">
        <v>8.3333333333333329E-2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0</v>
      </c>
      <c r="F14" s="161">
        <f>'VITESSEPL sens 1 '!AA9</f>
        <v>1</v>
      </c>
      <c r="G14" s="161">
        <f>'VITESSEPL sens 1 '!AB9</f>
        <v>1</v>
      </c>
      <c r="H14" s="161">
        <f>'VITESSEPL sens 1 '!AC9</f>
        <v>0</v>
      </c>
      <c r="I14" s="161">
        <f>'VITESSEPL sens 1 '!AD9</f>
        <v>0</v>
      </c>
      <c r="J14" s="161">
        <f>'VITESSEPL sens 1 '!AE9</f>
        <v>1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72</v>
      </c>
      <c r="P14" s="161">
        <f>'VITESSEPL sens 1 '!AJ9</f>
        <v>1</v>
      </c>
      <c r="Q14" s="238">
        <f t="shared" si="0"/>
        <v>0.33333333333333331</v>
      </c>
      <c r="S14">
        <v>74</v>
      </c>
      <c r="T14">
        <v>64</v>
      </c>
      <c r="U14">
        <v>54</v>
      </c>
      <c r="V14">
        <v>61</v>
      </c>
      <c r="W14" s="296">
        <v>0.70833333333333337</v>
      </c>
      <c r="X14">
        <v>22</v>
      </c>
      <c r="Y14" s="296">
        <v>0.20833333333333334</v>
      </c>
      <c r="Z14">
        <v>42</v>
      </c>
      <c r="AA14" s="296">
        <v>0.33333333333333331</v>
      </c>
      <c r="AB14">
        <v>6</v>
      </c>
      <c r="AC14" s="296">
        <v>0.91666666666666663</v>
      </c>
      <c r="AD14">
        <v>6</v>
      </c>
      <c r="AE14" s="296">
        <v>0.91666666666666663</v>
      </c>
      <c r="AF14">
        <v>6</v>
      </c>
      <c r="AG14" s="296">
        <v>0.91666666666666663</v>
      </c>
      <c r="AH14">
        <v>11.757848950900501</v>
      </c>
      <c r="AI14">
        <v>9.1380044320409493</v>
      </c>
      <c r="AJ14">
        <v>57</v>
      </c>
      <c r="AK14" s="296">
        <v>0.70833333333333337</v>
      </c>
      <c r="AL14">
        <v>29</v>
      </c>
      <c r="AM14" s="296">
        <v>0.33333333333333331</v>
      </c>
      <c r="AN14">
        <v>16</v>
      </c>
      <c r="AO14" s="296">
        <v>0.20833333333333334</v>
      </c>
      <c r="AP14">
        <v>2</v>
      </c>
      <c r="AQ14" s="296">
        <v>8.3333333333333329E-2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0</v>
      </c>
      <c r="E15" s="161">
        <f>'VITESSEVL sens 1 '!Z10</f>
        <v>1</v>
      </c>
      <c r="F15" s="161">
        <f>'VITESSEVL sens 1 '!AA10</f>
        <v>2</v>
      </c>
      <c r="G15" s="161">
        <f>'VITESSEVL sens 1 '!AB10</f>
        <v>2</v>
      </c>
      <c r="H15" s="161">
        <f>'VITESSEVL sens 1 '!AC10</f>
        <v>11</v>
      </c>
      <c r="I15" s="161">
        <f>'VITESSEVL sens 1 '!AD10</f>
        <v>1</v>
      </c>
      <c r="J15" s="161">
        <f>'VITESSEVL sens 1 '!AE10</f>
        <v>2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73</v>
      </c>
      <c r="P15" s="161">
        <f>'VITESSEVL sens 1 '!AJ10</f>
        <v>3</v>
      </c>
      <c r="Q15" s="238">
        <f t="shared" si="0"/>
        <v>0.15789473684210525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0</v>
      </c>
      <c r="E16" s="161">
        <f>'VITESSEPL sens 1 '!Z10</f>
        <v>1</v>
      </c>
      <c r="F16" s="161">
        <f>'VITESSEPL sens 1 '!AA10</f>
        <v>1</v>
      </c>
      <c r="G16" s="161">
        <f>'VITESSEPL sens 1 '!AB10</f>
        <v>1</v>
      </c>
      <c r="H16" s="161">
        <f>'VITESSEPL sens 1 '!AC10</f>
        <v>1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60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0</v>
      </c>
      <c r="E17" s="161">
        <f>'VITESSEVL sens 1 '!Z11</f>
        <v>0</v>
      </c>
      <c r="F17" s="161">
        <f>'VITESSEVL sens 1 '!AA11</f>
        <v>1</v>
      </c>
      <c r="G17" s="161">
        <f>'VITESSEVL sens 1 '!AB11</f>
        <v>1</v>
      </c>
      <c r="H17" s="161">
        <f>'VITESSEVL sens 1 '!AC11</f>
        <v>9</v>
      </c>
      <c r="I17" s="161">
        <f>'VITESSEVL sens 1 '!AD11</f>
        <v>5</v>
      </c>
      <c r="J17" s="161">
        <f>'VITESSEVL sens 1 '!AE11</f>
        <v>1</v>
      </c>
      <c r="K17" s="161">
        <f>'VITESSEVL sens 1 '!AF11</f>
        <v>0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77</v>
      </c>
      <c r="P17" s="161">
        <f>'VITESSEVL sens 1 '!AJ11</f>
        <v>6</v>
      </c>
      <c r="Q17" s="238">
        <f t="shared" si="0"/>
        <v>0.35294117647058826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0</v>
      </c>
      <c r="E18" s="161">
        <f>'VITESSEPL sens 1 '!Z11</f>
        <v>0</v>
      </c>
      <c r="F18" s="161">
        <f>'VITESSEPL sens 1 '!AA11</f>
        <v>3</v>
      </c>
      <c r="G18" s="161">
        <f>'VITESSEPL sens 1 '!AB11</f>
        <v>3</v>
      </c>
      <c r="H18" s="161">
        <f>'VITESSEPL sens 1 '!AC11</f>
        <v>1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62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0</v>
      </c>
      <c r="E19" s="161">
        <f>'VITESSEVL sens 1 '!Z12</f>
        <v>0</v>
      </c>
      <c r="F19" s="161">
        <f>'VITESSEVL sens 1 '!AA12</f>
        <v>1</v>
      </c>
      <c r="G19" s="161">
        <f>'VITESSEVL sens 1 '!AB12</f>
        <v>1</v>
      </c>
      <c r="H19" s="161">
        <f>'VITESSEVL sens 1 '!AC12</f>
        <v>7</v>
      </c>
      <c r="I19" s="161">
        <f>'VITESSEVL sens 1 '!AD12</f>
        <v>3</v>
      </c>
      <c r="J19" s="161">
        <f>'VITESSEVL sens 1 '!AE12</f>
        <v>4</v>
      </c>
      <c r="K19" s="161">
        <f>'VITESSEVL sens 1 '!AF12</f>
        <v>0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80</v>
      </c>
      <c r="P19" s="161">
        <f>'VITESSEVL sens 1 '!AJ12</f>
        <v>7</v>
      </c>
      <c r="Q19" s="238">
        <f t="shared" si="0"/>
        <v>0.4375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0</v>
      </c>
      <c r="E20" s="161">
        <f>'VITESSEPL sens 1 '!Z12</f>
        <v>1</v>
      </c>
      <c r="F20" s="161">
        <f>'VITESSEPL sens 1 '!AA12</f>
        <v>13</v>
      </c>
      <c r="G20" s="161">
        <f>'VITESSEPL sens 1 '!AB12</f>
        <v>14</v>
      </c>
      <c r="H20" s="161">
        <f>'VITESSEPL sens 1 '!AC12</f>
        <v>8</v>
      </c>
      <c r="I20" s="161">
        <f>'VITESSEPL sens 1 '!AD12</f>
        <v>1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64</v>
      </c>
      <c r="P20" s="161">
        <f>'VITESSEPL sens 1 '!AJ12</f>
        <v>1</v>
      </c>
      <c r="Q20" s="238">
        <f t="shared" si="0"/>
        <v>2.7027027027027029E-2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0</v>
      </c>
      <c r="E21" s="161">
        <f>'VITESSEVL sens 1 '!Z13</f>
        <v>0</v>
      </c>
      <c r="F21" s="161">
        <f>'VITESSEVL sens 1 '!AA13</f>
        <v>1</v>
      </c>
      <c r="G21" s="161">
        <f>'VITESSEVL sens 1 '!AB13</f>
        <v>6</v>
      </c>
      <c r="H21" s="161">
        <f>'VITESSEVL sens 1 '!AC13</f>
        <v>7</v>
      </c>
      <c r="I21" s="161">
        <f>'VITESSEVL sens 1 '!AD13</f>
        <v>4</v>
      </c>
      <c r="J21" s="161">
        <f>'VITESSEVL sens 1 '!AE13</f>
        <v>2</v>
      </c>
      <c r="K21" s="161">
        <f>'VITESSEVL sens 1 '!AF13</f>
        <v>0</v>
      </c>
      <c r="L21" s="161">
        <f>'VITESSEVL sens 1 '!AG13</f>
        <v>0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75</v>
      </c>
      <c r="P21" s="161">
        <f>'VITESSEVL sens 1 '!AJ13</f>
        <v>6</v>
      </c>
      <c r="Q21" s="238">
        <f t="shared" si="0"/>
        <v>0.3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0</v>
      </c>
      <c r="E22" s="161">
        <f>'VITESSEPL sens 1 '!Z13</f>
        <v>0</v>
      </c>
      <c r="F22" s="161">
        <f>'VITESSEPL sens 1 '!AA13</f>
        <v>12</v>
      </c>
      <c r="G22" s="161">
        <f>'VITESSEPL sens 1 '!AB13</f>
        <v>21</v>
      </c>
      <c r="H22" s="161">
        <f>'VITESSEPL sens 1 '!AC13</f>
        <v>4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63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0</v>
      </c>
      <c r="E23" s="161">
        <f>'VITESSEVL sens 1 '!Z14</f>
        <v>0</v>
      </c>
      <c r="F23" s="161">
        <f>'VITESSEVL sens 1 '!AA14</f>
        <v>0</v>
      </c>
      <c r="G23" s="161">
        <f>'VITESSEVL sens 1 '!AB14</f>
        <v>1</v>
      </c>
      <c r="H23" s="161">
        <f>'VITESSEVL sens 1 '!AC14</f>
        <v>3</v>
      </c>
      <c r="I23" s="161">
        <f>'VITESSEVL sens 1 '!AD14</f>
        <v>3</v>
      </c>
      <c r="J23" s="161">
        <f>'VITESSEVL sens 1 '!AE14</f>
        <v>1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80</v>
      </c>
      <c r="P23" s="161">
        <f>'VITESSEVL sens 1 '!AJ14</f>
        <v>4</v>
      </c>
      <c r="Q23" s="238">
        <f t="shared" si="0"/>
        <v>0.5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1</v>
      </c>
      <c r="F24" s="161">
        <f>'VITESSEPL sens 1 '!AA14</f>
        <v>8</v>
      </c>
      <c r="G24" s="161">
        <f>'VITESSEPL sens 1 '!AB14</f>
        <v>19</v>
      </c>
      <c r="H24" s="161">
        <f>'VITESSEPL sens 1 '!AC14</f>
        <v>7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64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0</v>
      </c>
      <c r="D25" s="161">
        <f>'VITESSEVL sens 1 '!Y15</f>
        <v>0</v>
      </c>
      <c r="E25" s="161">
        <f>'VITESSEVL sens 1 '!Z15</f>
        <v>0</v>
      </c>
      <c r="F25" s="161">
        <f>'VITESSEVL sens 1 '!AA15</f>
        <v>1</v>
      </c>
      <c r="G25" s="161">
        <f>'VITESSEVL sens 1 '!AB15</f>
        <v>2</v>
      </c>
      <c r="H25" s="161">
        <f>'VITESSEVL sens 1 '!AC15</f>
        <v>3</v>
      </c>
      <c r="I25" s="161">
        <f>'VITESSEVL sens 1 '!AD15</f>
        <v>3</v>
      </c>
      <c r="J25" s="161">
        <f>'VITESSEVL sens 1 '!AE15</f>
        <v>1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76</v>
      </c>
      <c r="P25" s="161">
        <f>'VITESSEVL sens 1 '!AJ15</f>
        <v>4</v>
      </c>
      <c r="Q25" s="238">
        <f t="shared" si="0"/>
        <v>0.4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0</v>
      </c>
      <c r="E26" s="161">
        <f>'VITESSEPL sens 1 '!Z15</f>
        <v>0</v>
      </c>
      <c r="F26" s="161">
        <f>'VITESSEPL sens 1 '!AA15</f>
        <v>8</v>
      </c>
      <c r="G26" s="161">
        <f>'VITESSEPL sens 1 '!AB15</f>
        <v>9</v>
      </c>
      <c r="H26" s="161">
        <f>'VITESSEPL sens 1 '!AC15</f>
        <v>6</v>
      </c>
      <c r="I26" s="161">
        <f>'VITESSEPL sens 1 '!AD15</f>
        <v>0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64</v>
      </c>
      <c r="P26" s="161">
        <f>'VITESSEPL sens 1 '!AJ15</f>
        <v>0</v>
      </c>
      <c r="Q26" s="238">
        <f t="shared" si="0"/>
        <v>0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0</v>
      </c>
      <c r="E27" s="161">
        <f>'VITESSEVL sens 1 '!Z16</f>
        <v>0</v>
      </c>
      <c r="F27" s="161">
        <f>'VITESSEVL sens 1 '!AA16</f>
        <v>0</v>
      </c>
      <c r="G27" s="161">
        <f>'VITESSEVL sens 1 '!AB16</f>
        <v>5</v>
      </c>
      <c r="H27" s="161">
        <f>'VITESSEVL sens 1 '!AC16</f>
        <v>10</v>
      </c>
      <c r="I27" s="161">
        <f>'VITESSEVL sens 1 '!AD16</f>
        <v>5</v>
      </c>
      <c r="J27" s="161">
        <f>'VITESSEVL sens 1 '!AE16</f>
        <v>2</v>
      </c>
      <c r="K27" s="161">
        <f>'VITESSEVL sens 1 '!AF16</f>
        <v>1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78</v>
      </c>
      <c r="P27" s="161">
        <f>'VITESSEVL sens 1 '!AJ16</f>
        <v>8</v>
      </c>
      <c r="Q27" s="238">
        <f t="shared" si="0"/>
        <v>0.34782608695652173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0</v>
      </c>
      <c r="E28" s="161">
        <f>'VITESSEPL sens 1 '!Z16</f>
        <v>1</v>
      </c>
      <c r="F28" s="161">
        <f>'VITESSEPL sens 1 '!AA16</f>
        <v>6</v>
      </c>
      <c r="G28" s="161">
        <f>'VITESSEPL sens 1 '!AB16</f>
        <v>10</v>
      </c>
      <c r="H28" s="161">
        <f>'VITESSEPL sens 1 '!AC16</f>
        <v>5</v>
      </c>
      <c r="I28" s="161">
        <f>'VITESSEPL sens 1 '!AD16</f>
        <v>1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65</v>
      </c>
      <c r="P28" s="161">
        <f>'VITESSEPL sens 1 '!AJ16</f>
        <v>1</v>
      </c>
      <c r="Q28" s="238">
        <f t="shared" si="0"/>
        <v>4.3478260869565216E-2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1</v>
      </c>
      <c r="D29" s="161">
        <f>'VITESSEVL sens 1 '!Y17</f>
        <v>0</v>
      </c>
      <c r="E29" s="161">
        <f>'VITESSEVL sens 1 '!Z17</f>
        <v>0</v>
      </c>
      <c r="F29" s="161">
        <f>'VITESSEVL sens 1 '!AA17</f>
        <v>2</v>
      </c>
      <c r="G29" s="161">
        <f>'VITESSEVL sens 1 '!AB17</f>
        <v>5</v>
      </c>
      <c r="H29" s="161">
        <f>'VITESSEVL sens 1 '!AC17</f>
        <v>11</v>
      </c>
      <c r="I29" s="161">
        <f>'VITESSEVL sens 1 '!AD17</f>
        <v>7</v>
      </c>
      <c r="J29" s="161">
        <f>'VITESSEVL sens 1 '!AE17</f>
        <v>2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74</v>
      </c>
      <c r="P29" s="161">
        <f>'VITESSEVL sens 1 '!AJ17</f>
        <v>9</v>
      </c>
      <c r="Q29" s="238">
        <f t="shared" si="0"/>
        <v>0.32142857142857145</v>
      </c>
    </row>
    <row r="30" spans="1:17" ht="12" customHeight="1" x14ac:dyDescent="0.25">
      <c r="A30" s="239"/>
      <c r="B30" s="234" t="s">
        <v>3</v>
      </c>
      <c r="C30" s="235">
        <f>'VITESSEPL sens 1 '!X17</f>
        <v>0</v>
      </c>
      <c r="D30" s="161">
        <f>'VITESSEPL sens 1 '!Y17</f>
        <v>0</v>
      </c>
      <c r="E30" s="161">
        <f>'VITESSEPL sens 1 '!Z17</f>
        <v>0</v>
      </c>
      <c r="F30" s="161">
        <f>'VITESSEPL sens 1 '!AA17</f>
        <v>3</v>
      </c>
      <c r="G30" s="161">
        <f>'VITESSEPL sens 1 '!AB17</f>
        <v>11</v>
      </c>
      <c r="H30" s="161">
        <f>'VITESSEPL sens 1 '!AC17</f>
        <v>3</v>
      </c>
      <c r="I30" s="161">
        <f>'VITESSEPL sens 1 '!AD17</f>
        <v>1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66</v>
      </c>
      <c r="P30" s="161">
        <f>'VITESSEPL sens 1 '!AJ17</f>
        <v>1</v>
      </c>
      <c r="Q30" s="238">
        <f t="shared" si="0"/>
        <v>5.5555555555555552E-2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0</v>
      </c>
      <c r="E31" s="161">
        <f>'VITESSEVL sens 1 '!Z18</f>
        <v>0</v>
      </c>
      <c r="F31" s="161">
        <f>'VITESSEVL sens 1 '!AA18</f>
        <v>4</v>
      </c>
      <c r="G31" s="161">
        <f>'VITESSEVL sens 1 '!AB18</f>
        <v>8</v>
      </c>
      <c r="H31" s="161">
        <f>'VITESSEVL sens 1 '!AC18</f>
        <v>15</v>
      </c>
      <c r="I31" s="161">
        <f>'VITESSEVL sens 1 '!AD18</f>
        <v>14</v>
      </c>
      <c r="J31" s="161">
        <f>'VITESSEVL sens 1 '!AE18</f>
        <v>7</v>
      </c>
      <c r="K31" s="161">
        <f>'VITESSEVL sens 1 '!AF18</f>
        <v>3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79</v>
      </c>
      <c r="P31" s="161">
        <f>'VITESSEVL sens 1 '!AJ18</f>
        <v>24</v>
      </c>
      <c r="Q31" s="238">
        <f t="shared" si="0"/>
        <v>0.47058823529411764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0</v>
      </c>
      <c r="E32" s="161">
        <f>'VITESSEPL sens 1 '!Z18</f>
        <v>1</v>
      </c>
      <c r="F32" s="161">
        <f>'VITESSEPL sens 1 '!AA18</f>
        <v>2</v>
      </c>
      <c r="G32" s="161">
        <f>'VITESSEPL sens 1 '!AB18</f>
        <v>15</v>
      </c>
      <c r="H32" s="161">
        <f>'VITESSEPL sens 1 '!AC18</f>
        <v>5</v>
      </c>
      <c r="I32" s="161">
        <f>'VITESSEPL sens 1 '!AD18</f>
        <v>1</v>
      </c>
      <c r="J32" s="161">
        <f>'VITESSEPL sens 1 '!AE18</f>
        <v>1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67</v>
      </c>
      <c r="P32" s="161">
        <f>'VITESSEPL sens 1 '!AJ18</f>
        <v>2</v>
      </c>
      <c r="Q32" s="238">
        <f t="shared" si="0"/>
        <v>0.08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0</v>
      </c>
      <c r="D33" s="161">
        <f>'VITESSEVL sens 1 '!Y19</f>
        <v>1</v>
      </c>
      <c r="E33" s="161">
        <f>'VITESSEVL sens 1 '!Z19</f>
        <v>0</v>
      </c>
      <c r="F33" s="161">
        <f>'VITESSEVL sens 1 '!AA19</f>
        <v>3</v>
      </c>
      <c r="G33" s="161">
        <f>'VITESSEVL sens 1 '!AB19</f>
        <v>7</v>
      </c>
      <c r="H33" s="161">
        <f>'VITESSEVL sens 1 '!AC19</f>
        <v>8</v>
      </c>
      <c r="I33" s="161">
        <f>'VITESSEVL sens 1 '!AD19</f>
        <v>8</v>
      </c>
      <c r="J33" s="161">
        <f>'VITESSEVL sens 1 '!AE19</f>
        <v>1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72</v>
      </c>
      <c r="P33" s="161">
        <f>'VITESSEVL sens 1 '!AJ19</f>
        <v>9</v>
      </c>
      <c r="Q33" s="238">
        <f t="shared" si="0"/>
        <v>0.32142857142857145</v>
      </c>
    </row>
    <row r="34" spans="1:17" ht="12" customHeight="1" x14ac:dyDescent="0.25">
      <c r="A34" s="239"/>
      <c r="B34" s="234" t="s">
        <v>3</v>
      </c>
      <c r="C34" s="235">
        <f>'VITESSEPL sens 1 '!X19</f>
        <v>0</v>
      </c>
      <c r="D34" s="161">
        <f>'VITESSEPL sens 1 '!Y19</f>
        <v>0</v>
      </c>
      <c r="E34" s="161">
        <f>'VITESSEPL sens 1 '!Z19</f>
        <v>0</v>
      </c>
      <c r="F34" s="161">
        <f>'VITESSEPL sens 1 '!AA19</f>
        <v>7</v>
      </c>
      <c r="G34" s="161">
        <f>'VITESSEPL sens 1 '!AB19</f>
        <v>13</v>
      </c>
      <c r="H34" s="161">
        <f>'VITESSEPL sens 1 '!AC19</f>
        <v>3</v>
      </c>
      <c r="I34" s="161">
        <f>'VITESSEPL sens 1 '!AD19</f>
        <v>2</v>
      </c>
      <c r="J34" s="161">
        <f>'VITESSEPL sens 1 '!AE19</f>
        <v>1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66</v>
      </c>
      <c r="P34" s="161">
        <f>'VITESSEPL sens 1 '!AJ19</f>
        <v>3</v>
      </c>
      <c r="Q34" s="238">
        <f t="shared" si="0"/>
        <v>0.11538461538461539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0</v>
      </c>
      <c r="D35" s="161">
        <f>'VITESSEVL sens 1 '!Y20</f>
        <v>0</v>
      </c>
      <c r="E35" s="161">
        <f>'VITESSEVL sens 1 '!Z20</f>
        <v>0</v>
      </c>
      <c r="F35" s="161">
        <f>'VITESSEVL sens 1 '!AA20</f>
        <v>2</v>
      </c>
      <c r="G35" s="161">
        <f>'VITESSEVL sens 1 '!AB20</f>
        <v>2</v>
      </c>
      <c r="H35" s="161">
        <f>'VITESSEVL sens 1 '!AC20</f>
        <v>9</v>
      </c>
      <c r="I35" s="161">
        <f>'VITESSEVL sens 1 '!AD20</f>
        <v>7</v>
      </c>
      <c r="J35" s="161">
        <f>'VITESSEVL sens 1 '!AE20</f>
        <v>6</v>
      </c>
      <c r="K35" s="161">
        <f>'VITESSEVL sens 1 '!AF20</f>
        <v>0</v>
      </c>
      <c r="L35" s="161">
        <f>'VITESSEVL sens 1 '!AG20</f>
        <v>1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81</v>
      </c>
      <c r="P35" s="161">
        <f>'VITESSEVL sens 1 '!AJ20</f>
        <v>14</v>
      </c>
      <c r="Q35" s="238">
        <f t="shared" si="0"/>
        <v>0.51851851851851849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0</v>
      </c>
      <c r="E36" s="161">
        <f>'VITESSEPL sens 1 '!Z20</f>
        <v>1</v>
      </c>
      <c r="F36" s="161">
        <f>'VITESSEPL sens 1 '!AA20</f>
        <v>6</v>
      </c>
      <c r="G36" s="161">
        <f>'VITESSEPL sens 1 '!AB20</f>
        <v>11</v>
      </c>
      <c r="H36" s="161">
        <f>'VITESSEPL sens 1 '!AC20</f>
        <v>6</v>
      </c>
      <c r="I36" s="161">
        <f>'VITESSEPL sens 1 '!AD20</f>
        <v>1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65</v>
      </c>
      <c r="P36" s="161">
        <f>'VITESSEPL sens 1 '!AJ20</f>
        <v>1</v>
      </c>
      <c r="Q36" s="238">
        <f t="shared" si="0"/>
        <v>0.04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0</v>
      </c>
      <c r="E37" s="161">
        <f>'VITESSEVL sens 1 '!Z21</f>
        <v>0</v>
      </c>
      <c r="F37" s="161">
        <f>'VITESSEVL sens 1 '!AA21</f>
        <v>4</v>
      </c>
      <c r="G37" s="161">
        <f>'VITESSEVL sens 1 '!AB21</f>
        <v>7</v>
      </c>
      <c r="H37" s="161">
        <f>'VITESSEVL sens 1 '!AC21</f>
        <v>17</v>
      </c>
      <c r="I37" s="161">
        <f>'VITESSEVL sens 1 '!AD21</f>
        <v>17</v>
      </c>
      <c r="J37" s="161">
        <f>'VITESSEVL sens 1 '!AE21</f>
        <v>2</v>
      </c>
      <c r="K37" s="161">
        <f>'VITESSEVL sens 1 '!AF21</f>
        <v>1</v>
      </c>
      <c r="L37" s="161">
        <f>'VITESSEVL sens 1 '!AG21</f>
        <v>1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78</v>
      </c>
      <c r="P37" s="161">
        <f>'VITESSEVL sens 1 '!AJ21</f>
        <v>21</v>
      </c>
      <c r="Q37" s="238">
        <f t="shared" si="0"/>
        <v>0.42857142857142855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0</v>
      </c>
      <c r="E38" s="161">
        <f>'VITESSEPL sens 1 '!Z21</f>
        <v>0</v>
      </c>
      <c r="F38" s="161">
        <f>'VITESSEPL sens 1 '!AA21</f>
        <v>3</v>
      </c>
      <c r="G38" s="161">
        <f>'VITESSEPL sens 1 '!AB21</f>
        <v>14</v>
      </c>
      <c r="H38" s="161">
        <f>'VITESSEPL sens 1 '!AC21</f>
        <v>1</v>
      </c>
      <c r="I38" s="161">
        <f>'VITESSEPL sens 1 '!AD21</f>
        <v>1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65</v>
      </c>
      <c r="P38" s="161">
        <f>'VITESSEPL sens 1 '!AJ21</f>
        <v>1</v>
      </c>
      <c r="Q38" s="238">
        <f t="shared" si="0"/>
        <v>5.2631578947368418E-2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0</v>
      </c>
      <c r="E39" s="161">
        <f>'VITESSEVL sens 1 '!Z22</f>
        <v>0</v>
      </c>
      <c r="F39" s="161">
        <f>'VITESSEVL sens 1 '!AA22</f>
        <v>2</v>
      </c>
      <c r="G39" s="161">
        <f>'VITESSEVL sens 1 '!AB22</f>
        <v>16</v>
      </c>
      <c r="H39" s="161">
        <f>'VITESSEVL sens 1 '!AC22</f>
        <v>27</v>
      </c>
      <c r="I39" s="161">
        <f>'VITESSEVL sens 1 '!AD22</f>
        <v>20</v>
      </c>
      <c r="J39" s="161">
        <f>'VITESSEVL sens 1 '!AE22</f>
        <v>6</v>
      </c>
      <c r="K39" s="161">
        <f>'VITESSEVL sens 1 '!AF22</f>
        <v>1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77</v>
      </c>
      <c r="P39" s="161">
        <f>'VITESSEVL sens 1 '!AJ22</f>
        <v>27</v>
      </c>
      <c r="Q39" s="238">
        <f t="shared" si="0"/>
        <v>0.375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0</v>
      </c>
      <c r="E40" s="161">
        <f>'VITESSEPL sens 1 '!Z22</f>
        <v>0</v>
      </c>
      <c r="F40" s="161">
        <f>'VITESSEPL sens 1 '!AA22</f>
        <v>3</v>
      </c>
      <c r="G40" s="161">
        <f>'VITESSEPL sens 1 '!AB22</f>
        <v>8</v>
      </c>
      <c r="H40" s="161">
        <f>'VITESSEPL sens 1 '!AC22</f>
        <v>0</v>
      </c>
      <c r="I40" s="161">
        <f>'VITESSEPL sens 1 '!AD22</f>
        <v>0</v>
      </c>
      <c r="J40" s="161">
        <f>'VITESSEPL sens 1 '!AE22</f>
        <v>1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65</v>
      </c>
      <c r="P40" s="161">
        <f>'VITESSEPL sens 1 '!AJ22</f>
        <v>1</v>
      </c>
      <c r="Q40" s="238">
        <f t="shared" si="0"/>
        <v>8.3333333333333329E-2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0</v>
      </c>
      <c r="E41" s="161">
        <f>'VITESSEVL sens 1 '!Z23</f>
        <v>1</v>
      </c>
      <c r="F41" s="161">
        <f>'VITESSEVL sens 1 '!AA23</f>
        <v>5</v>
      </c>
      <c r="G41" s="161">
        <f>'VITESSEVL sens 1 '!AB23</f>
        <v>7</v>
      </c>
      <c r="H41" s="161">
        <f>'VITESSEVL sens 1 '!AC23</f>
        <v>10</v>
      </c>
      <c r="I41" s="161">
        <f>'VITESSEVL sens 1 '!AD23</f>
        <v>7</v>
      </c>
      <c r="J41" s="161">
        <f>'VITESSEVL sens 1 '!AE23</f>
        <v>7</v>
      </c>
      <c r="K41" s="161">
        <f>'VITESSEVL sens 1 '!AF23</f>
        <v>2</v>
      </c>
      <c r="L41" s="161">
        <f>'VITESSEVL sens 1 '!AG23</f>
        <v>0</v>
      </c>
      <c r="M41" s="161">
        <f>'VITESSEVL sens 1 '!AH23</f>
        <v>1</v>
      </c>
      <c r="N41" s="240">
        <f>'VITESSEVL sens 1 '!AI23</f>
        <v>0</v>
      </c>
      <c r="O41" s="161">
        <f>'VITESSEVL sens 1 '!AK23</f>
        <v>78</v>
      </c>
      <c r="P41" s="161">
        <f>'VITESSEVL sens 1 '!AJ23</f>
        <v>17</v>
      </c>
      <c r="Q41" s="238">
        <f t="shared" si="0"/>
        <v>0.42499999999999999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0</v>
      </c>
      <c r="E42" s="161">
        <f>'VITESSEPL sens 1 '!Z23</f>
        <v>2</v>
      </c>
      <c r="F42" s="161">
        <f>'VITESSEPL sens 1 '!AA23</f>
        <v>0</v>
      </c>
      <c r="G42" s="161">
        <f>'VITESSEPL sens 1 '!AB23</f>
        <v>4</v>
      </c>
      <c r="H42" s="161">
        <f>'VITESSEPL sens 1 '!AC23</f>
        <v>3</v>
      </c>
      <c r="I42" s="161">
        <f>'VITESSEPL sens 1 '!AD23</f>
        <v>2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68</v>
      </c>
      <c r="P42" s="161">
        <f>'VITESSEPL sens 1 '!AJ23</f>
        <v>2</v>
      </c>
      <c r="Q42" s="238">
        <f t="shared" si="0"/>
        <v>0.18181818181818182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0</v>
      </c>
      <c r="E43" s="161">
        <f>'VITESSEVL sens 1 '!Z24</f>
        <v>0</v>
      </c>
      <c r="F43" s="161">
        <f>'VITESSEVL sens 1 '!AA24</f>
        <v>2</v>
      </c>
      <c r="G43" s="161">
        <f>'VITESSEVL sens 1 '!AB24</f>
        <v>1</v>
      </c>
      <c r="H43" s="161">
        <f>'VITESSEVL sens 1 '!AC24</f>
        <v>8</v>
      </c>
      <c r="I43" s="161">
        <f>'VITESSEVL sens 1 '!AD24</f>
        <v>6</v>
      </c>
      <c r="J43" s="161">
        <f>'VITESSEVL sens 1 '!AE24</f>
        <v>3</v>
      </c>
      <c r="K43" s="161">
        <f>'VITESSEVL sens 1 '!AF24</f>
        <v>1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80</v>
      </c>
      <c r="P43" s="161">
        <f>'VITESSEVL sens 1 '!AJ24</f>
        <v>10</v>
      </c>
      <c r="Q43" s="238">
        <f t="shared" si="0"/>
        <v>0.47619047619047616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0</v>
      </c>
      <c r="E44" s="161">
        <f>'VITESSEPL sens 1 '!Z24</f>
        <v>0</v>
      </c>
      <c r="F44" s="161">
        <f>'VITESSEPL sens 1 '!AA24</f>
        <v>1</v>
      </c>
      <c r="G44" s="161">
        <f>'VITESSEPL sens 1 '!AB24</f>
        <v>2</v>
      </c>
      <c r="H44" s="161">
        <f>'VITESSEPL sens 1 '!AC24</f>
        <v>2</v>
      </c>
      <c r="I44" s="161">
        <f>'VITESSEPL sens 1 '!AD24</f>
        <v>0</v>
      </c>
      <c r="J44" s="161">
        <f>'VITESSEPL sens 1 '!AE24</f>
        <v>1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72</v>
      </c>
      <c r="P44" s="161">
        <f>'VITESSEPL sens 1 '!AJ24</f>
        <v>1</v>
      </c>
      <c r="Q44" s="238">
        <f t="shared" si="0"/>
        <v>0.16666666666666666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0</v>
      </c>
      <c r="E45" s="161">
        <f>'VITESSEVL sens 1 '!Z25</f>
        <v>0</v>
      </c>
      <c r="F45" s="161">
        <f>'VITESSEVL sens 1 '!AA25</f>
        <v>2</v>
      </c>
      <c r="G45" s="161">
        <f>'VITESSEVL sens 1 '!AB25</f>
        <v>4</v>
      </c>
      <c r="H45" s="161">
        <f>'VITESSEVL sens 1 '!AC25</f>
        <v>3</v>
      </c>
      <c r="I45" s="161">
        <f>'VITESSEVL sens 1 '!AD25</f>
        <v>2</v>
      </c>
      <c r="J45" s="161">
        <f>'VITESSEVL sens 1 '!AE25</f>
        <v>2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73</v>
      </c>
      <c r="P45" s="161">
        <f>'VITESSEVL sens 1 '!AJ25</f>
        <v>4</v>
      </c>
      <c r="Q45" s="238">
        <f t="shared" si="0"/>
        <v>0.30769230769230771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0</v>
      </c>
      <c r="E46" s="161">
        <f>'VITESSEPL sens 1 '!Z25</f>
        <v>1</v>
      </c>
      <c r="F46" s="161">
        <f>'VITESSEPL sens 1 '!AA25</f>
        <v>7</v>
      </c>
      <c r="G46" s="161">
        <f>'VITESSEPL sens 1 '!AB25</f>
        <v>0</v>
      </c>
      <c r="H46" s="161">
        <f>'VITESSEPL sens 1 '!AC25</f>
        <v>1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56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1</v>
      </c>
      <c r="F47" s="161">
        <f>'VITESSEVL sens 1 '!AA26</f>
        <v>1</v>
      </c>
      <c r="G47" s="161">
        <f>'VITESSEVL sens 1 '!AB26</f>
        <v>10</v>
      </c>
      <c r="H47" s="161">
        <f>'VITESSEVL sens 1 '!AC26</f>
        <v>14</v>
      </c>
      <c r="I47" s="161">
        <f>'VITESSEVL sens 1 '!AD26</f>
        <v>4</v>
      </c>
      <c r="J47" s="161">
        <f>'VITESSEVL sens 1 '!AE26</f>
        <v>3</v>
      </c>
      <c r="K47" s="161">
        <f>'VITESSEVL sens 1 '!AF26</f>
        <v>1</v>
      </c>
      <c r="L47" s="161">
        <f>'VITESSEVL sens 1 '!AG26</f>
        <v>1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76</v>
      </c>
      <c r="P47" s="161">
        <f>'VITESSEVL sens 1 '!AJ26</f>
        <v>9</v>
      </c>
      <c r="Q47" s="238">
        <f t="shared" si="0"/>
        <v>0.25714285714285712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2</v>
      </c>
      <c r="F48" s="161">
        <f>'VITESSEPL sens 1 '!AA26</f>
        <v>5</v>
      </c>
      <c r="G48" s="161">
        <f>'VITESSEPL sens 1 '!AB26</f>
        <v>5</v>
      </c>
      <c r="H48" s="161">
        <f>'VITESSEPL sens 1 '!AC26</f>
        <v>2</v>
      </c>
      <c r="I48" s="161">
        <f>'VITESSEPL sens 1 '!AD26</f>
        <v>1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62</v>
      </c>
      <c r="P48" s="161">
        <f>'VITESSEPL sens 1 '!AJ26</f>
        <v>1</v>
      </c>
      <c r="Q48" s="238">
        <f t="shared" si="0"/>
        <v>6.6666666666666666E-2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0</v>
      </c>
      <c r="E49" s="161">
        <f>'VITESSEVL sens 1 '!Z27</f>
        <v>0</v>
      </c>
      <c r="F49" s="161">
        <f>'VITESSEVL sens 1 '!AA27</f>
        <v>1</v>
      </c>
      <c r="G49" s="161">
        <f>'VITESSEVL sens 1 '!AB27</f>
        <v>1</v>
      </c>
      <c r="H49" s="161">
        <f>'VITESSEVL sens 1 '!AC27</f>
        <v>5</v>
      </c>
      <c r="I49" s="161">
        <f>'VITESSEVL sens 1 '!AD27</f>
        <v>3</v>
      </c>
      <c r="J49" s="161">
        <f>'VITESSEVL sens 1 '!AE27</f>
        <v>0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75</v>
      </c>
      <c r="P49" s="161">
        <f>'VITESSEVL sens 1 '!AJ27</f>
        <v>3</v>
      </c>
      <c r="Q49" s="238">
        <f t="shared" si="0"/>
        <v>0.3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1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85</v>
      </c>
      <c r="P50" s="161">
        <f>'VITESSEPL sens 1 '!AJ27</f>
        <v>1</v>
      </c>
      <c r="Q50" s="238">
        <f t="shared" si="0"/>
        <v>1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2</v>
      </c>
      <c r="H51" s="161">
        <f>'VITESSEVL sens 1 '!AC28</f>
        <v>1</v>
      </c>
      <c r="I51" s="161">
        <f>'VITESSEVL sens 1 '!AD28</f>
        <v>0</v>
      </c>
      <c r="J51" s="161">
        <f>'VITESSEVL sens 1 '!AE28</f>
        <v>1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75</v>
      </c>
      <c r="P51" s="161">
        <f>'VITESSEVL sens 1 '!AJ28</f>
        <v>1</v>
      </c>
      <c r="Q51" s="238">
        <f t="shared" si="0"/>
        <v>0.25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0</v>
      </c>
      <c r="F52" s="242">
        <f>'VITESSEPL sens 1 '!AA28</f>
        <v>0</v>
      </c>
      <c r="G52" s="242">
        <f>'VITESSEPL sens 1 '!AB28</f>
        <v>2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65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1</v>
      </c>
      <c r="D53" s="247">
        <f t="shared" ref="D53:N53" si="1">D51+D49+D47+D45+D43+D41+D39+D37+D35+D33+D31+D29+D27+D25+D23+D21+D19+D17+D15+D13+D11+D9+D7+D5</f>
        <v>1</v>
      </c>
      <c r="E53" s="247">
        <f t="shared" si="1"/>
        <v>3</v>
      </c>
      <c r="F53" s="247">
        <f t="shared" si="1"/>
        <v>34</v>
      </c>
      <c r="G53" s="247">
        <f t="shared" si="1"/>
        <v>89</v>
      </c>
      <c r="H53" s="247">
        <f>H51+H49+H47+H45+H43+H41+H39+H37+H35+H33+H31+H29+H27+H25+H23+H21+H19+H17+H15+H13+H11+H9+H7+H5</f>
        <v>187</v>
      </c>
      <c r="I53" s="247">
        <f t="shared" si="1"/>
        <v>120</v>
      </c>
      <c r="J53" s="247">
        <f t="shared" si="1"/>
        <v>53</v>
      </c>
      <c r="K53" s="247">
        <f t="shared" si="1"/>
        <v>10</v>
      </c>
      <c r="L53" s="247">
        <f t="shared" si="1"/>
        <v>3</v>
      </c>
      <c r="M53" s="247">
        <f t="shared" si="1"/>
        <v>1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0</v>
      </c>
      <c r="D54" s="250">
        <f t="shared" ref="D54:N54" si="2">D52+D50+D48+D46+D44+D42+D40+D38+D36+D34+D32+D30+D28+D26+D24+D22+D20+D18+D16+D14+D12+D10+D8+D6</f>
        <v>0</v>
      </c>
      <c r="E54" s="250">
        <f t="shared" si="2"/>
        <v>11</v>
      </c>
      <c r="F54" s="250">
        <f t="shared" si="2"/>
        <v>91</v>
      </c>
      <c r="G54" s="250">
        <f t="shared" si="2"/>
        <v>164</v>
      </c>
      <c r="H54" s="250">
        <f t="shared" si="2"/>
        <v>60</v>
      </c>
      <c r="I54" s="250">
        <f t="shared" si="2"/>
        <v>12</v>
      </c>
      <c r="J54" s="250">
        <f t="shared" si="2"/>
        <v>5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1.9920318725099601E-3</v>
      </c>
      <c r="D55" s="254">
        <f t="shared" ref="D55:N55" si="3">IF(SUM($C53:$N53)=0,0,D53/SUM($C53:$N53))</f>
        <v>1.9920318725099601E-3</v>
      </c>
      <c r="E55" s="254">
        <f t="shared" si="3"/>
        <v>5.9760956175298804E-3</v>
      </c>
      <c r="F55" s="254">
        <f t="shared" si="3"/>
        <v>6.7729083665338641E-2</v>
      </c>
      <c r="G55" s="254">
        <f t="shared" si="3"/>
        <v>0.17729083665338646</v>
      </c>
      <c r="H55" s="254">
        <f t="shared" si="3"/>
        <v>0.37250996015936255</v>
      </c>
      <c r="I55" s="254">
        <f t="shared" si="3"/>
        <v>0.23904382470119523</v>
      </c>
      <c r="J55" s="254">
        <f t="shared" si="3"/>
        <v>0.10557768924302789</v>
      </c>
      <c r="K55" s="254">
        <f t="shared" si="3"/>
        <v>1.9920318725099601E-2</v>
      </c>
      <c r="L55" s="254">
        <f t="shared" si="3"/>
        <v>5.9760956175298804E-3</v>
      </c>
      <c r="M55" s="254">
        <f t="shared" si="3"/>
        <v>1.9920318725099601E-3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0</v>
      </c>
      <c r="D56" s="254">
        <f t="shared" ref="D56:N56" si="4">IF(SUM($C54:$N54)=0,0,D54/SUM($C54:$N54))</f>
        <v>0</v>
      </c>
      <c r="E56" s="254">
        <f t="shared" si="4"/>
        <v>3.2069970845481049E-2</v>
      </c>
      <c r="F56" s="254">
        <f t="shared" si="4"/>
        <v>0.26530612244897961</v>
      </c>
      <c r="G56" s="254">
        <f t="shared" si="4"/>
        <v>0.478134110787172</v>
      </c>
      <c r="H56" s="254">
        <f t="shared" si="4"/>
        <v>0.1749271137026239</v>
      </c>
      <c r="I56" s="254">
        <f t="shared" si="4"/>
        <v>3.4985422740524783E-2</v>
      </c>
      <c r="J56" s="254">
        <f t="shared" si="4"/>
        <v>1.4577259475218658E-2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0</v>
      </c>
      <c r="E57" s="256">
        <f>IF(SUM($C53:$N53)=0,0,SUM(NUIT1_VL3)/SUM($C53:$N53))</f>
        <v>1.9920318725099601E-3</v>
      </c>
      <c r="F57" s="256">
        <f>IF(SUM($C53:$N53)=0,0,SUM(NUIT1_VL4)/SUM($C53:$N53))</f>
        <v>5.9760956175298804E-3</v>
      </c>
      <c r="G57" s="256">
        <f>IF(SUM($C53:$N53)=0,0,SUM(NUIT1_VL5)/SUM($C53:$N53))</f>
        <v>1.1952191235059761E-2</v>
      </c>
      <c r="H57" s="256">
        <f>IF(SUM($C53:$N53)=0,0,SUM(NUIT1_VL6)/SUM($C53:$N53))</f>
        <v>5.1792828685258967E-2</v>
      </c>
      <c r="I57" s="256">
        <f>IF(SUM($C53:$N53)=0,0,SUM(NUIT1_VL7)/SUM($C53:$N53))</f>
        <v>9.9601593625498006E-3</v>
      </c>
      <c r="J57" s="256">
        <f>IF(SUM($C53:$N53)=0,0,SUM(NUIT1_VL8)/SUM($C53:$N53))</f>
        <v>5.9760956175298804E-3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0</v>
      </c>
      <c r="E58" s="256">
        <f>IF(SUM($C54:$N54)=0,0,SUM(Nuit1_PL3)/SUM($C54:$N54))</f>
        <v>2.9154518950437317E-3</v>
      </c>
      <c r="F58" s="256">
        <f>IF(SUM($C54:$N54)=0,0,SUM(Nuit1_PL4)/SUM($C54:$N54))</f>
        <v>1.1661807580174927E-2</v>
      </c>
      <c r="G58" s="256">
        <f>IF(SUM($C54:$N54)=0,0,SUM(Nuit1_PL5)/SUM($C54:$N54))</f>
        <v>1.4577259475218658E-2</v>
      </c>
      <c r="H58" s="256">
        <f>IF(SUM($C54:$N54)=0,0,SUM(Nuit1_PL6)/SUM($C54:$N54))</f>
        <v>8.7463556851311956E-3</v>
      </c>
      <c r="I58" s="256">
        <f>IF(SUM($C54:$N54)=0,0,SUM(Nuit1_PL7)/SUM($C54:$N54))</f>
        <v>2.9154518950437317E-3</v>
      </c>
      <c r="J58" s="256">
        <f>IF(SUM($C54:$N54)=0,0,SUM(Nuit1_PL8)/SUM($C54:$N54))</f>
        <v>2.9154518950437317E-3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1.9920318725099601E-3</v>
      </c>
      <c r="D59" s="254">
        <f>IF(SUM($C53:$N53)=0,0,($D53-SUM(NUIT1_VL2))/SUM($C53:$N53))</f>
        <v>1.9920318725099601E-3</v>
      </c>
      <c r="E59" s="254">
        <f>IF(SUM($C53:$N53)=0,0,($E53-SUM(NUIT1_VL3))/SUM($C53:$N53))</f>
        <v>3.9840637450199202E-3</v>
      </c>
      <c r="F59" s="254">
        <f>IF(SUM($C53:$N53)=0,0,($F53-SUM(NUIT1_VL4))/SUM($C53:$N53))</f>
        <v>6.1752988047808766E-2</v>
      </c>
      <c r="G59" s="254">
        <f>IF(SUM($C53:$N53)=0,0,($G53-SUM(NUIT1_VL5))/SUM($C53:$N53))</f>
        <v>0.16533864541832669</v>
      </c>
      <c r="H59" s="254">
        <f>IF(SUM($C53:$N53)=0,0,($H53-SUM(NUIT1_VL6))/SUM($C53:$N53))</f>
        <v>0.32071713147410358</v>
      </c>
      <c r="I59" s="254">
        <f>IF(SUM($C53:$N53)=0,0,($I53-SUM(NUIT1_VL7))/SUM($C53:$N53))</f>
        <v>0.22908366533864541</v>
      </c>
      <c r="J59" s="254">
        <f>IF(SUM($C53:$N53)=0,0,($J53-SUM(NUIT1_VL8))/SUM($C53:$N53))</f>
        <v>9.9601593625498003E-2</v>
      </c>
      <c r="K59" s="254">
        <f>IF(SUM($C53:$N53)=0,0,($K53-SUM(NUIT1_VL9))/SUM($C53:$N53))</f>
        <v>1.9920318725099601E-2</v>
      </c>
      <c r="L59" s="254">
        <f>IF(SUM($C53:$N53)=0,0,($L53-SUM(NUIT1_VL10))/SUM($C53:$N53))</f>
        <v>5.9760956175298804E-3</v>
      </c>
      <c r="M59" s="254">
        <f>IF(SUM($C53:$N53)=0,0,($M53-SUM(NUIT1_VL11))/SUM($C53:$N53))</f>
        <v>1.9920318725099601E-3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0</v>
      </c>
      <c r="D60" s="254">
        <f>IF(SUM($C54:$N54)=0,0,($D54-SUM(Nuit1_PL2))/SUM($C54:$N54))</f>
        <v>0</v>
      </c>
      <c r="E60" s="254">
        <f>IF(SUM($C54:$N54)=0,0,($E54-SUM(Nuit1_PL3))/SUM($C54:$N54))</f>
        <v>2.9154518950437316E-2</v>
      </c>
      <c r="F60" s="254">
        <f>IF(SUM($C54:$N54)=0,0,($F54-SUM(Nuit1_PL4))/SUM($C54:$N54))</f>
        <v>0.25364431486880468</v>
      </c>
      <c r="G60" s="254">
        <f>IF(SUM($C54:$N54)=0,0,($G54-SUM(Nuit1_PL5))/SUM($C54:$N54))</f>
        <v>0.46355685131195334</v>
      </c>
      <c r="H60" s="254">
        <f>IF(SUM($C54:$N54)=0,0,($H54-SUM(Nuit1_PL6))/SUM($C54:$N54))</f>
        <v>0.16618075801749271</v>
      </c>
      <c r="I60" s="254">
        <f>IF(SUM($C54:$N54)=0,0,($I54-SUM(Nuit1_PL7))/SUM($C54:$N54))</f>
        <v>3.2069970845481049E-2</v>
      </c>
      <c r="J60" s="254">
        <f>IF(SUM($C54:$N54)=0,0,($J54-SUM(Nuit1_PL8))/SUM($C54:$N54))</f>
        <v>1.1661807580174927E-2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4.1666666666666664E-2</v>
      </c>
      <c r="D61" s="258">
        <f t="shared" ref="D61:N62" si="5">D53/24</f>
        <v>4.1666666666666664E-2</v>
      </c>
      <c r="E61" s="258">
        <f t="shared" si="5"/>
        <v>0.125</v>
      </c>
      <c r="F61" s="258">
        <f t="shared" si="5"/>
        <v>1.4166666666666667</v>
      </c>
      <c r="G61" s="258">
        <f t="shared" si="5"/>
        <v>3.7083333333333335</v>
      </c>
      <c r="H61" s="258">
        <f t="shared" si="5"/>
        <v>7.791666666666667</v>
      </c>
      <c r="I61" s="258">
        <f t="shared" si="5"/>
        <v>5</v>
      </c>
      <c r="J61" s="258">
        <f t="shared" si="5"/>
        <v>2.2083333333333335</v>
      </c>
      <c r="K61" s="258">
        <f t="shared" si="5"/>
        <v>0.41666666666666669</v>
      </c>
      <c r="L61" s="258">
        <f t="shared" si="5"/>
        <v>0.125</v>
      </c>
      <c r="M61" s="258">
        <f t="shared" si="5"/>
        <v>4.1666666666666664E-2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0</v>
      </c>
      <c r="D62" s="258">
        <f t="shared" si="5"/>
        <v>0</v>
      </c>
      <c r="E62" s="258">
        <f t="shared" si="5"/>
        <v>0.45833333333333331</v>
      </c>
      <c r="F62" s="258">
        <f t="shared" si="5"/>
        <v>3.7916666666666665</v>
      </c>
      <c r="G62" s="258">
        <f t="shared" si="5"/>
        <v>6.833333333333333</v>
      </c>
      <c r="H62" s="258">
        <f t="shared" si="5"/>
        <v>2.5</v>
      </c>
      <c r="I62" s="258">
        <f t="shared" si="5"/>
        <v>0.5</v>
      </c>
      <c r="J62" s="258">
        <f t="shared" si="5"/>
        <v>0.20833333333333334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502</v>
      </c>
      <c r="C64" s="396"/>
      <c r="D64" s="397"/>
      <c r="E64" s="248" t="s">
        <v>2</v>
      </c>
      <c r="F64" s="393">
        <f>Synthese!AC$12</f>
        <v>77</v>
      </c>
      <c r="G64" s="393"/>
      <c r="H64" s="394"/>
      <c r="I64" s="392">
        <f>S1</f>
        <v>89</v>
      </c>
      <c r="J64" s="393"/>
      <c r="K64" s="394"/>
      <c r="L64" s="392">
        <f>T1</f>
        <v>77</v>
      </c>
      <c r="M64" s="393"/>
      <c r="N64" s="394"/>
      <c r="O64" s="392">
        <f>U1</f>
        <v>64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343</v>
      </c>
      <c r="C65" s="383"/>
      <c r="D65" s="384"/>
      <c r="E65" s="259" t="s">
        <v>3</v>
      </c>
      <c r="F65" s="378">
        <f>Synthese!AD$12</f>
        <v>65</v>
      </c>
      <c r="G65" s="378"/>
      <c r="H65" s="379"/>
      <c r="I65" s="395">
        <f>S8</f>
        <v>74</v>
      </c>
      <c r="J65" s="378"/>
      <c r="K65" s="379"/>
      <c r="L65" s="395">
        <f>T8</f>
        <v>64</v>
      </c>
      <c r="M65" s="378"/>
      <c r="N65" s="379"/>
      <c r="O65" s="395">
        <f>U8</f>
        <v>54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458</v>
      </c>
      <c r="C67" s="396"/>
      <c r="D67" s="397"/>
      <c r="E67" s="248" t="s">
        <v>2</v>
      </c>
      <c r="F67" s="396">
        <f>'Synthese debit'!B$33-'Synthese debit'!C$33</f>
        <v>44</v>
      </c>
      <c r="G67" s="396"/>
      <c r="H67" s="397"/>
      <c r="I67" s="262">
        <f>W1</f>
        <v>0.70833333333333337</v>
      </c>
      <c r="J67" s="250"/>
      <c r="K67" s="249">
        <f>V1</f>
        <v>72</v>
      </c>
      <c r="L67" s="262">
        <f>Y1</f>
        <v>0.20833333333333334</v>
      </c>
      <c r="M67" s="250"/>
      <c r="N67" s="249">
        <f>X1</f>
        <v>19</v>
      </c>
      <c r="O67" s="248" t="s">
        <v>2</v>
      </c>
      <c r="P67" s="271">
        <f>AH1</f>
        <v>12.479764059390099</v>
      </c>
      <c r="Q67" s="272"/>
    </row>
    <row r="68" spans="1:17" ht="9.9" customHeight="1" x14ac:dyDescent="0.25">
      <c r="A68" s="259" t="s">
        <v>3</v>
      </c>
      <c r="B68" s="383">
        <f>'Synthese debit'!C$36</f>
        <v>328</v>
      </c>
      <c r="C68" s="383"/>
      <c r="D68" s="384"/>
      <c r="E68" s="259" t="s">
        <v>3</v>
      </c>
      <c r="F68" s="383">
        <f>'Synthese debit'!C$33</f>
        <v>15</v>
      </c>
      <c r="G68" s="383"/>
      <c r="H68" s="384"/>
      <c r="I68" s="264">
        <f>AA1</f>
        <v>0.29166666666666669</v>
      </c>
      <c r="J68" s="261"/>
      <c r="K68" s="260">
        <f>Z1</f>
        <v>37</v>
      </c>
      <c r="L68" s="264">
        <f>AC1</f>
        <v>8.3333333333333329E-2</v>
      </c>
      <c r="M68" s="261"/>
      <c r="N68" s="260">
        <f>AB1</f>
        <v>4</v>
      </c>
      <c r="O68" s="259" t="s">
        <v>3</v>
      </c>
      <c r="P68" s="273">
        <f>AI1</f>
        <v>9.1766293548224702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0</v>
      </c>
      <c r="I72" s="236">
        <f>'VITESSEVL sens 1 '!AD29</f>
        <v>2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85</v>
      </c>
      <c r="P72" s="161">
        <f>'VITESSEVL sens 1 '!AJ29</f>
        <v>2</v>
      </c>
      <c r="Q72" s="238">
        <f t="shared" ref="Q72:Q119" si="7">IF(SUM(C72:N72)=0,0,P72/SUM(C72:N72))</f>
        <v>1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1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65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0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0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1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45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0</v>
      </c>
      <c r="G76" s="161">
        <f>'VITESSEVL sens 1 '!AB31</f>
        <v>0</v>
      </c>
      <c r="H76" s="161">
        <f>'VITESSEVL sens 1 '!AC31</f>
        <v>1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75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1</v>
      </c>
      <c r="G77" s="161">
        <f>'VITESSEPL sens 1 '!AB31</f>
        <v>0</v>
      </c>
      <c r="H77" s="161">
        <f>'VITESSEPL sens 1 '!AC31</f>
        <v>1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65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0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0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0</v>
      </c>
      <c r="F79" s="161">
        <f>'VITESSEPL sens 1 '!AA32</f>
        <v>0</v>
      </c>
      <c r="G79" s="161">
        <f>'VITESSEPL sens 1 '!AB32</f>
        <v>2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65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0</v>
      </c>
      <c r="E80" s="161">
        <f>'VITESSEVL sens 1 '!Z33</f>
        <v>0</v>
      </c>
      <c r="F80" s="161">
        <f>'VITESSEVL sens 1 '!AA33</f>
        <v>0</v>
      </c>
      <c r="G80" s="161">
        <f>'VITESSEVL sens 1 '!AB33</f>
        <v>2</v>
      </c>
      <c r="H80" s="161">
        <f>'VITESSEVL sens 1 '!AC33</f>
        <v>2</v>
      </c>
      <c r="I80" s="161">
        <f>'VITESSEVL sens 1 '!AD33</f>
        <v>0</v>
      </c>
      <c r="J80" s="161">
        <f>'VITESSEVL sens 1 '!AE33</f>
        <v>1</v>
      </c>
      <c r="K80" s="161">
        <f>'VITESSEVL sens 1 '!AF33</f>
        <v>0</v>
      </c>
      <c r="L80" s="161">
        <f>'VITESSEVL sens 1 '!AG33</f>
        <v>0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75</v>
      </c>
      <c r="P80" s="161">
        <f>'VITESSEVL sens 1 '!AJ33</f>
        <v>1</v>
      </c>
      <c r="Q80" s="238">
        <f t="shared" si="7"/>
        <v>0.2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0</v>
      </c>
      <c r="E81" s="161">
        <f>'VITESSEPL sens 1 '!Z33</f>
        <v>0</v>
      </c>
      <c r="F81" s="161">
        <f>'VITESSEPL sens 1 '!AA33</f>
        <v>1</v>
      </c>
      <c r="G81" s="161">
        <f>'VITESSEPL sens 1 '!AB33</f>
        <v>1</v>
      </c>
      <c r="H81" s="161">
        <f>'VITESSEPL sens 1 '!AC33</f>
        <v>1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65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0</v>
      </c>
      <c r="D82" s="161">
        <f>'VITESSEVL sens 1 '!Y34</f>
        <v>0</v>
      </c>
      <c r="E82" s="161">
        <f>'VITESSEVL sens 1 '!Z34</f>
        <v>0</v>
      </c>
      <c r="F82" s="161">
        <f>'VITESSEVL sens 1 '!AA34</f>
        <v>0</v>
      </c>
      <c r="G82" s="161">
        <f>'VITESSEVL sens 1 '!AB34</f>
        <v>5</v>
      </c>
      <c r="H82" s="161">
        <f>'VITESSEVL sens 1 '!AC34</f>
        <v>9</v>
      </c>
      <c r="I82" s="161">
        <f>'VITESSEVL sens 1 '!AD34</f>
        <v>2</v>
      </c>
      <c r="J82" s="161">
        <f>'VITESSEVL sens 1 '!AE34</f>
        <v>2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76</v>
      </c>
      <c r="P82" s="161">
        <f>'VITESSEVL sens 1 '!AJ34</f>
        <v>4</v>
      </c>
      <c r="Q82" s="238">
        <f t="shared" si="7"/>
        <v>0.22222222222222221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0</v>
      </c>
      <c r="E83" s="161">
        <f>'VITESSEPL sens 1 '!Z34</f>
        <v>0</v>
      </c>
      <c r="F83" s="161">
        <f>'VITESSEPL sens 1 '!AA34</f>
        <v>1</v>
      </c>
      <c r="G83" s="161">
        <f>'VITESSEPL sens 1 '!AB34</f>
        <v>3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62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0</v>
      </c>
      <c r="E84" s="161">
        <f>'VITESSEVL sens 1 '!Z35</f>
        <v>0</v>
      </c>
      <c r="F84" s="161">
        <f>'VITESSEVL sens 1 '!AA35</f>
        <v>1</v>
      </c>
      <c r="G84" s="161">
        <f>'VITESSEVL sens 1 '!AB35</f>
        <v>4</v>
      </c>
      <c r="H84" s="161">
        <f>'VITESSEVL sens 1 '!AC35</f>
        <v>6</v>
      </c>
      <c r="I84" s="161">
        <f>'VITESSEVL sens 1 '!AD35</f>
        <v>3</v>
      </c>
      <c r="J84" s="161">
        <f>'VITESSEVL sens 1 '!AE35</f>
        <v>0</v>
      </c>
      <c r="K84" s="161">
        <f>'VITESSEVL sens 1 '!AF35</f>
        <v>1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75</v>
      </c>
      <c r="P84" s="161">
        <f>'VITESSEVL sens 1 '!AJ35</f>
        <v>4</v>
      </c>
      <c r="Q84" s="238">
        <f t="shared" si="7"/>
        <v>0.26666666666666666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0</v>
      </c>
      <c r="E85" s="161">
        <f>'VITESSEPL sens 1 '!Z35</f>
        <v>1</v>
      </c>
      <c r="F85" s="161">
        <f>'VITESSEPL sens 1 '!AA35</f>
        <v>3</v>
      </c>
      <c r="G85" s="161">
        <f>'VITESSEPL sens 1 '!AB35</f>
        <v>4</v>
      </c>
      <c r="H85" s="161">
        <f>'VITESSEPL sens 1 '!AC35</f>
        <v>2</v>
      </c>
      <c r="I85" s="161">
        <f>'VITESSEPL sens 1 '!AD35</f>
        <v>1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64</v>
      </c>
      <c r="P85" s="161">
        <f>'VITESSEPL sens 1 '!AJ35</f>
        <v>1</v>
      </c>
      <c r="Q85" s="238">
        <f t="shared" si="7"/>
        <v>9.0909090909090912E-2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0</v>
      </c>
      <c r="E86" s="161">
        <f>'VITESSEVL sens 1 '!Z36</f>
        <v>0</v>
      </c>
      <c r="F86" s="161">
        <f>'VITESSEVL sens 1 '!AA36</f>
        <v>4</v>
      </c>
      <c r="G86" s="161">
        <f>'VITESSEVL sens 1 '!AB36</f>
        <v>4</v>
      </c>
      <c r="H86" s="161">
        <f>'VITESSEVL sens 1 '!AC36</f>
        <v>8</v>
      </c>
      <c r="I86" s="161">
        <f>'VITESSEVL sens 1 '!AD36</f>
        <v>8</v>
      </c>
      <c r="J86" s="161">
        <f>'VITESSEVL sens 1 '!AE36</f>
        <v>1</v>
      </c>
      <c r="K86" s="161">
        <f>'VITESSEVL sens 1 '!AF36</f>
        <v>1</v>
      </c>
      <c r="L86" s="161">
        <f>'VITESSEVL sens 1 '!AG36</f>
        <v>0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75</v>
      </c>
      <c r="P86" s="161">
        <f>'VITESSEVL sens 1 '!AJ36</f>
        <v>10</v>
      </c>
      <c r="Q86" s="238">
        <f t="shared" si="7"/>
        <v>0.38461538461538464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0</v>
      </c>
      <c r="E87" s="161">
        <f>'VITESSEPL sens 1 '!Z36</f>
        <v>0</v>
      </c>
      <c r="F87" s="161">
        <f>'VITESSEPL sens 1 '!AA36</f>
        <v>13</v>
      </c>
      <c r="G87" s="161">
        <f>'VITESSEPL sens 1 '!AB36</f>
        <v>9</v>
      </c>
      <c r="H87" s="161">
        <f>'VITESSEPL sens 1 '!AC36</f>
        <v>5</v>
      </c>
      <c r="I87" s="161">
        <f>'VITESSEPL sens 1 '!AD36</f>
        <v>1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63</v>
      </c>
      <c r="P87" s="161">
        <f>'VITESSEPL sens 1 '!AJ36</f>
        <v>1</v>
      </c>
      <c r="Q87" s="238">
        <f t="shared" si="7"/>
        <v>3.5714285714285712E-2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0</v>
      </c>
      <c r="D88" s="161">
        <f>'VITESSEVL sens 1 '!Y37</f>
        <v>0</v>
      </c>
      <c r="E88" s="161">
        <f>'VITESSEVL sens 1 '!Z37</f>
        <v>0</v>
      </c>
      <c r="F88" s="161">
        <f>'VITESSEVL sens 1 '!AA37</f>
        <v>1</v>
      </c>
      <c r="G88" s="161">
        <f>'VITESSEVL sens 1 '!AB37</f>
        <v>4</v>
      </c>
      <c r="H88" s="161">
        <f>'VITESSEVL sens 1 '!AC37</f>
        <v>1</v>
      </c>
      <c r="I88" s="161">
        <f>'VITESSEVL sens 1 '!AD37</f>
        <v>3</v>
      </c>
      <c r="J88" s="161">
        <f>'VITESSEVL sens 1 '!AE37</f>
        <v>0</v>
      </c>
      <c r="K88" s="161">
        <f>'VITESSEVL sens 1 '!AF37</f>
        <v>0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72</v>
      </c>
      <c r="P88" s="161">
        <f>'VITESSEVL sens 1 '!AJ37</f>
        <v>3</v>
      </c>
      <c r="Q88" s="238">
        <f t="shared" si="7"/>
        <v>0.33333333333333331</v>
      </c>
    </row>
    <row r="89" spans="1:17" x14ac:dyDescent="0.25">
      <c r="A89" s="239"/>
      <c r="B89" s="234" t="s">
        <v>3</v>
      </c>
      <c r="C89" s="235">
        <f>'VITESSEPL sens 1 '!X37</f>
        <v>0</v>
      </c>
      <c r="D89" s="161">
        <f>'VITESSEPL sens 1 '!Y37</f>
        <v>1</v>
      </c>
      <c r="E89" s="161">
        <f>'VITESSEPL sens 1 '!Z37</f>
        <v>1</v>
      </c>
      <c r="F89" s="161">
        <f>'VITESSEPL sens 1 '!AA37</f>
        <v>14</v>
      </c>
      <c r="G89" s="161">
        <f>'VITESSEPL sens 1 '!AB37</f>
        <v>17</v>
      </c>
      <c r="H89" s="161">
        <f>'VITESSEPL sens 1 '!AC37</f>
        <v>5</v>
      </c>
      <c r="I89" s="161">
        <f>'VITESSEPL sens 1 '!AD37</f>
        <v>1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62</v>
      </c>
      <c r="P89" s="161">
        <f>'VITESSEPL sens 1 '!AJ37</f>
        <v>1</v>
      </c>
      <c r="Q89" s="238">
        <f t="shared" si="7"/>
        <v>2.564102564102564E-2</v>
      </c>
    </row>
    <row r="90" spans="1:17" x14ac:dyDescent="0.25">
      <c r="A90" s="233">
        <v>0.375</v>
      </c>
      <c r="B90" s="234" t="s">
        <v>2</v>
      </c>
      <c r="C90" s="235">
        <f>'VITESSEVL sens 1 '!X38</f>
        <v>0</v>
      </c>
      <c r="D90" s="161">
        <f>'VITESSEVL sens 1 '!Y38</f>
        <v>0</v>
      </c>
      <c r="E90" s="161">
        <f>'VITESSEVL sens 1 '!Z38</f>
        <v>0</v>
      </c>
      <c r="F90" s="161">
        <f>'VITESSEVL sens 1 '!AA38</f>
        <v>3</v>
      </c>
      <c r="G90" s="161">
        <f>'VITESSEVL sens 1 '!AB38</f>
        <v>5</v>
      </c>
      <c r="H90" s="161">
        <f>'VITESSEVL sens 1 '!AC38</f>
        <v>2</v>
      </c>
      <c r="I90" s="161">
        <f>'VITESSEVL sens 1 '!AD38</f>
        <v>3</v>
      </c>
      <c r="J90" s="161">
        <f>'VITESSEVL sens 1 '!AE38</f>
        <v>0</v>
      </c>
      <c r="K90" s="161">
        <f>'VITESSEVL sens 1 '!AF38</f>
        <v>1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71</v>
      </c>
      <c r="P90" s="161">
        <f>'VITESSEVL sens 1 '!AJ38</f>
        <v>4</v>
      </c>
      <c r="Q90" s="238">
        <f t="shared" si="7"/>
        <v>0.2857142857142857</v>
      </c>
    </row>
    <row r="91" spans="1:17" x14ac:dyDescent="0.25">
      <c r="A91" s="239"/>
      <c r="B91" s="234" t="s">
        <v>3</v>
      </c>
      <c r="C91" s="235">
        <f>'VITESSEPL sens 1 '!X38</f>
        <v>0</v>
      </c>
      <c r="D91" s="161">
        <f>'VITESSEPL sens 1 '!Y38</f>
        <v>0</v>
      </c>
      <c r="E91" s="161">
        <f>'VITESSEPL sens 1 '!Z38</f>
        <v>0</v>
      </c>
      <c r="F91" s="161">
        <f>'VITESSEPL sens 1 '!AA38</f>
        <v>6</v>
      </c>
      <c r="G91" s="161">
        <f>'VITESSEPL sens 1 '!AB38</f>
        <v>19</v>
      </c>
      <c r="H91" s="161">
        <f>'VITESSEPL sens 1 '!AC38</f>
        <v>4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64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0</v>
      </c>
      <c r="D92" s="161">
        <f>'VITESSEVL sens 1 '!Y39</f>
        <v>0</v>
      </c>
      <c r="E92" s="161">
        <f>'VITESSEVL sens 1 '!Z39</f>
        <v>0</v>
      </c>
      <c r="F92" s="161">
        <f>'VITESSEVL sens 1 '!AA39</f>
        <v>0</v>
      </c>
      <c r="G92" s="161">
        <f>'VITESSEVL sens 1 '!AB39</f>
        <v>3</v>
      </c>
      <c r="H92" s="161">
        <f>'VITESSEVL sens 1 '!AC39</f>
        <v>6</v>
      </c>
      <c r="I92" s="161">
        <f>'VITESSEVL sens 1 '!AD39</f>
        <v>6</v>
      </c>
      <c r="J92" s="161">
        <f>'VITESSEVL sens 1 '!AE39</f>
        <v>2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79</v>
      </c>
      <c r="P92" s="161">
        <f>'VITESSEVL sens 1 '!AJ39</f>
        <v>8</v>
      </c>
      <c r="Q92" s="238">
        <f t="shared" si="7"/>
        <v>0.47058823529411764</v>
      </c>
    </row>
    <row r="93" spans="1:17" x14ac:dyDescent="0.25">
      <c r="A93" s="239"/>
      <c r="B93" s="234" t="s">
        <v>3</v>
      </c>
      <c r="C93" s="235">
        <f>'VITESSEPL sens 1 '!X39</f>
        <v>0</v>
      </c>
      <c r="D93" s="161">
        <f>'VITESSEPL sens 1 '!Y39</f>
        <v>0</v>
      </c>
      <c r="E93" s="161">
        <f>'VITESSEPL sens 1 '!Z39</f>
        <v>1</v>
      </c>
      <c r="F93" s="161">
        <f>'VITESSEPL sens 1 '!AA39</f>
        <v>4</v>
      </c>
      <c r="G93" s="161">
        <f>'VITESSEPL sens 1 '!AB39</f>
        <v>10</v>
      </c>
      <c r="H93" s="161">
        <f>'VITESSEPL sens 1 '!AC39</f>
        <v>7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65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0</v>
      </c>
      <c r="E94" s="161">
        <f>'VITESSEVL sens 1 '!Z40</f>
        <v>0</v>
      </c>
      <c r="F94" s="161">
        <f>'VITESSEVL sens 1 '!AA40</f>
        <v>0</v>
      </c>
      <c r="G94" s="161">
        <f>'VITESSEVL sens 1 '!AB40</f>
        <v>3</v>
      </c>
      <c r="H94" s="161">
        <f>'VITESSEVL sens 1 '!AC40</f>
        <v>8</v>
      </c>
      <c r="I94" s="161">
        <f>'VITESSEVL sens 1 '!AD40</f>
        <v>6</v>
      </c>
      <c r="J94" s="161">
        <f>'VITESSEVL sens 1 '!AE40</f>
        <v>2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79</v>
      </c>
      <c r="P94" s="161">
        <f>'VITESSEVL sens 1 '!AJ40</f>
        <v>8</v>
      </c>
      <c r="Q94" s="238">
        <f t="shared" si="7"/>
        <v>0.42105263157894735</v>
      </c>
    </row>
    <row r="95" spans="1:17" x14ac:dyDescent="0.25">
      <c r="A95" s="239"/>
      <c r="B95" s="234" t="s">
        <v>3</v>
      </c>
      <c r="C95" s="235">
        <f>'VITESSEPL sens 1 '!X40</f>
        <v>0</v>
      </c>
      <c r="D95" s="161">
        <f>'VITESSEPL sens 1 '!Y40</f>
        <v>0</v>
      </c>
      <c r="E95" s="161">
        <f>'VITESSEPL sens 1 '!Z40</f>
        <v>1</v>
      </c>
      <c r="F95" s="161">
        <f>'VITESSEPL sens 1 '!AA40</f>
        <v>9</v>
      </c>
      <c r="G95" s="161">
        <f>'VITESSEPL sens 1 '!AB40</f>
        <v>8</v>
      </c>
      <c r="H95" s="161">
        <f>'VITESSEPL sens 1 '!AC40</f>
        <v>6</v>
      </c>
      <c r="I95" s="161">
        <f>'VITESSEPL sens 1 '!AD40</f>
        <v>2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65</v>
      </c>
      <c r="P95" s="161">
        <f>'VITESSEPL sens 1 '!AJ40</f>
        <v>2</v>
      </c>
      <c r="Q95" s="238">
        <f t="shared" si="7"/>
        <v>7.6923076923076927E-2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0</v>
      </c>
      <c r="E96" s="161">
        <f>'VITESSEVL sens 1 '!Z41</f>
        <v>0</v>
      </c>
      <c r="F96" s="161">
        <f>'VITESSEVL sens 1 '!AA41</f>
        <v>2</v>
      </c>
      <c r="G96" s="161">
        <f>'VITESSEVL sens 1 '!AB41</f>
        <v>12</v>
      </c>
      <c r="H96" s="161">
        <f>'VITESSEVL sens 1 '!AC41</f>
        <v>11</v>
      </c>
      <c r="I96" s="161">
        <f>'VITESSEVL sens 1 '!AD41</f>
        <v>23</v>
      </c>
      <c r="J96" s="161">
        <f>'VITESSEVL sens 1 '!AE41</f>
        <v>4</v>
      </c>
      <c r="K96" s="161">
        <f>'VITESSEVL sens 1 '!AF41</f>
        <v>1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78</v>
      </c>
      <c r="P96" s="161">
        <f>'VITESSEVL sens 1 '!AJ41</f>
        <v>28</v>
      </c>
      <c r="Q96" s="238">
        <f t="shared" si="7"/>
        <v>0.52830188679245282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0</v>
      </c>
      <c r="E97" s="161">
        <f>'VITESSEPL sens 1 '!Z41</f>
        <v>0</v>
      </c>
      <c r="F97" s="161">
        <f>'VITESSEPL sens 1 '!AA41</f>
        <v>4</v>
      </c>
      <c r="G97" s="161">
        <f>'VITESSEPL sens 1 '!AB41</f>
        <v>10</v>
      </c>
      <c r="H97" s="161">
        <f>'VITESSEPL sens 1 '!AC41</f>
        <v>3</v>
      </c>
      <c r="I97" s="161">
        <f>'VITESSEPL sens 1 '!AD41</f>
        <v>1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66</v>
      </c>
      <c r="P97" s="161">
        <f>'VITESSEPL sens 1 '!AJ41</f>
        <v>1</v>
      </c>
      <c r="Q97" s="238">
        <f t="shared" si="7"/>
        <v>5.5555555555555552E-2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0</v>
      </c>
      <c r="D98" s="161">
        <f>'VITESSEVL sens 1 '!Y42</f>
        <v>0</v>
      </c>
      <c r="E98" s="161">
        <f>'VITESSEVL sens 1 '!Z42</f>
        <v>0</v>
      </c>
      <c r="F98" s="161">
        <f>'VITESSEVL sens 1 '!AA42</f>
        <v>0</v>
      </c>
      <c r="G98" s="161">
        <f>'VITESSEVL sens 1 '!AB42</f>
        <v>3</v>
      </c>
      <c r="H98" s="161">
        <f>'VITESSEVL sens 1 '!AC42</f>
        <v>12</v>
      </c>
      <c r="I98" s="161">
        <f>'VITESSEVL sens 1 '!AD42</f>
        <v>14</v>
      </c>
      <c r="J98" s="161">
        <f>'VITESSEVL sens 1 '!AE42</f>
        <v>5</v>
      </c>
      <c r="K98" s="161">
        <f>'VITESSEVL sens 1 '!AF42</f>
        <v>1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82</v>
      </c>
      <c r="P98" s="161">
        <f>'VITESSEVL sens 1 '!AJ42</f>
        <v>20</v>
      </c>
      <c r="Q98" s="238">
        <f t="shared" si="7"/>
        <v>0.5714285714285714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0</v>
      </c>
      <c r="E99" s="161">
        <f>'VITESSEPL sens 1 '!Z42</f>
        <v>0</v>
      </c>
      <c r="F99" s="161">
        <f>'VITESSEPL sens 1 '!AA42</f>
        <v>5</v>
      </c>
      <c r="G99" s="161">
        <f>'VITESSEPL sens 1 '!AB42</f>
        <v>10</v>
      </c>
      <c r="H99" s="161">
        <f>'VITESSEPL sens 1 '!AC42</f>
        <v>4</v>
      </c>
      <c r="I99" s="161">
        <f>'VITESSEPL sens 1 '!AD42</f>
        <v>0</v>
      </c>
      <c r="J99" s="161">
        <f>'VITESSEPL sens 1 '!AE42</f>
        <v>1</v>
      </c>
      <c r="K99" s="161">
        <f>'VITESSEPL sens 1 '!AF42</f>
        <v>1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68</v>
      </c>
      <c r="P99" s="161">
        <f>'VITESSEPL sens 1 '!AJ42</f>
        <v>2</v>
      </c>
      <c r="Q99" s="238">
        <f t="shared" si="7"/>
        <v>9.5238095238095233E-2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0</v>
      </c>
      <c r="D100" s="161">
        <f>'VITESSEVL sens 1 '!Y43</f>
        <v>0</v>
      </c>
      <c r="E100" s="161">
        <f>'VITESSEVL sens 1 '!Z43</f>
        <v>0</v>
      </c>
      <c r="F100" s="161">
        <f>'VITESSEVL sens 1 '!AA43</f>
        <v>0</v>
      </c>
      <c r="G100" s="161">
        <f>'VITESSEVL sens 1 '!AB43</f>
        <v>12</v>
      </c>
      <c r="H100" s="161">
        <f>'VITESSEVL sens 1 '!AC43</f>
        <v>4</v>
      </c>
      <c r="I100" s="161">
        <f>'VITESSEVL sens 1 '!AD43</f>
        <v>10</v>
      </c>
      <c r="J100" s="161">
        <f>'VITESSEVL sens 1 '!AE43</f>
        <v>2</v>
      </c>
      <c r="K100" s="161">
        <f>'VITESSEVL sens 1 '!AF43</f>
        <v>1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77</v>
      </c>
      <c r="P100" s="161">
        <f>'VITESSEVL sens 1 '!AJ43</f>
        <v>13</v>
      </c>
      <c r="Q100" s="238">
        <f t="shared" si="7"/>
        <v>0.44827586206896552</v>
      </c>
    </row>
    <row r="101" spans="1:17" x14ac:dyDescent="0.25">
      <c r="A101" s="239"/>
      <c r="B101" s="234" t="s">
        <v>3</v>
      </c>
      <c r="C101" s="235">
        <f>'VITESSEPL sens 1 '!X43</f>
        <v>0</v>
      </c>
      <c r="D101" s="161">
        <f>'VITESSEPL sens 1 '!Y43</f>
        <v>0</v>
      </c>
      <c r="E101" s="161">
        <f>'VITESSEPL sens 1 '!Z43</f>
        <v>0</v>
      </c>
      <c r="F101" s="161">
        <f>'VITESSEPL sens 1 '!AA43</f>
        <v>8</v>
      </c>
      <c r="G101" s="161">
        <f>'VITESSEPL sens 1 '!AB43</f>
        <v>13</v>
      </c>
      <c r="H101" s="161">
        <f>'VITESSEPL sens 1 '!AC43</f>
        <v>7</v>
      </c>
      <c r="I101" s="161">
        <f>'VITESSEPL sens 1 '!AD43</f>
        <v>2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66</v>
      </c>
      <c r="P101" s="161">
        <f>'VITESSEPL sens 1 '!AJ43</f>
        <v>2</v>
      </c>
      <c r="Q101" s="238">
        <f t="shared" si="7"/>
        <v>6.6666666666666666E-2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0</v>
      </c>
      <c r="E102" s="161">
        <f>'VITESSEVL sens 1 '!Z44</f>
        <v>0</v>
      </c>
      <c r="F102" s="161">
        <f>'VITESSEVL sens 1 '!AA44</f>
        <v>2</v>
      </c>
      <c r="G102" s="161">
        <f>'VITESSEVL sens 1 '!AB44</f>
        <v>13</v>
      </c>
      <c r="H102" s="161">
        <f>'VITESSEVL sens 1 '!AC44</f>
        <v>20</v>
      </c>
      <c r="I102" s="161">
        <f>'VITESSEVL sens 1 '!AD44</f>
        <v>7</v>
      </c>
      <c r="J102" s="161">
        <f>'VITESSEVL sens 1 '!AE44</f>
        <v>4</v>
      </c>
      <c r="K102" s="161">
        <f>'VITESSEVL sens 1 '!AF44</f>
        <v>0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75</v>
      </c>
      <c r="P102" s="161">
        <f>'VITESSEVL sens 1 '!AJ44</f>
        <v>11</v>
      </c>
      <c r="Q102" s="238">
        <f t="shared" si="7"/>
        <v>0.2391304347826087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0</v>
      </c>
      <c r="E103" s="161">
        <f>'VITESSEPL sens 1 '!Z44</f>
        <v>0</v>
      </c>
      <c r="F103" s="161">
        <f>'VITESSEPL sens 1 '!AA44</f>
        <v>3</v>
      </c>
      <c r="G103" s="161">
        <f>'VITESSEPL sens 1 '!AB44</f>
        <v>15</v>
      </c>
      <c r="H103" s="161">
        <f>'VITESSEPL sens 1 '!AC44</f>
        <v>4</v>
      </c>
      <c r="I103" s="161">
        <f>'VITESSEPL sens 1 '!AD44</f>
        <v>3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68</v>
      </c>
      <c r="P103" s="161">
        <f>'VITESSEPL sens 1 '!AJ44</f>
        <v>3</v>
      </c>
      <c r="Q103" s="238">
        <f t="shared" si="7"/>
        <v>0.12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0</v>
      </c>
      <c r="D104" s="161">
        <f>'VITESSEVL sens 1 '!Y45</f>
        <v>0</v>
      </c>
      <c r="E104" s="161">
        <f>'VITESSEVL sens 1 '!Z45</f>
        <v>0</v>
      </c>
      <c r="F104" s="161">
        <f>'VITESSEVL sens 1 '!AA45</f>
        <v>0</v>
      </c>
      <c r="G104" s="161">
        <f>'VITESSEVL sens 1 '!AB45</f>
        <v>6</v>
      </c>
      <c r="H104" s="161">
        <f>'VITESSEVL sens 1 '!AC45</f>
        <v>18</v>
      </c>
      <c r="I104" s="161">
        <f>'VITESSEVL sens 1 '!AD45</f>
        <v>23</v>
      </c>
      <c r="J104" s="161">
        <f>'VITESSEVL sens 1 '!AE45</f>
        <v>5</v>
      </c>
      <c r="K104" s="161">
        <f>'VITESSEVL sens 1 '!AF45</f>
        <v>3</v>
      </c>
      <c r="L104" s="161">
        <f>'VITESSEVL sens 1 '!AG45</f>
        <v>1</v>
      </c>
      <c r="M104" s="161">
        <f>'VITESSEVL sens 1 '!AH45</f>
        <v>0</v>
      </c>
      <c r="N104" s="240">
        <f>'VITESSEVL sens 1 '!AI45</f>
        <v>1</v>
      </c>
      <c r="O104" s="161">
        <f>'VITESSEVL sens 1 '!AK45</f>
        <v>83</v>
      </c>
      <c r="P104" s="161">
        <f>'VITESSEVL sens 1 '!AJ45</f>
        <v>33</v>
      </c>
      <c r="Q104" s="238">
        <f t="shared" si="7"/>
        <v>0.57894736842105265</v>
      </c>
    </row>
    <row r="105" spans="1:17" x14ac:dyDescent="0.25">
      <c r="A105" s="239"/>
      <c r="B105" s="234" t="s">
        <v>3</v>
      </c>
      <c r="C105" s="235">
        <f>'VITESSEPL sens 1 '!X45</f>
        <v>0</v>
      </c>
      <c r="D105" s="161">
        <f>'VITESSEPL sens 1 '!Y45</f>
        <v>0</v>
      </c>
      <c r="E105" s="161">
        <f>'VITESSEPL sens 1 '!Z45</f>
        <v>0</v>
      </c>
      <c r="F105" s="161">
        <f>'VITESSEPL sens 1 '!AA45</f>
        <v>3</v>
      </c>
      <c r="G105" s="161">
        <f>'VITESSEPL sens 1 '!AB45</f>
        <v>10</v>
      </c>
      <c r="H105" s="161">
        <f>'VITESSEPL sens 1 '!AC45</f>
        <v>4</v>
      </c>
      <c r="I105" s="161">
        <f>'VITESSEPL sens 1 '!AD45</f>
        <v>2</v>
      </c>
      <c r="J105" s="161">
        <f>'VITESSEPL sens 1 '!AE45</f>
        <v>1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69</v>
      </c>
      <c r="P105" s="161">
        <f>'VITESSEPL sens 1 '!AJ45</f>
        <v>3</v>
      </c>
      <c r="Q105" s="238">
        <f t="shared" si="7"/>
        <v>0.15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0</v>
      </c>
      <c r="E106" s="161">
        <f>'VITESSEVL sens 1 '!Z46</f>
        <v>0</v>
      </c>
      <c r="F106" s="161">
        <f>'VITESSEVL sens 1 '!AA46</f>
        <v>2</v>
      </c>
      <c r="G106" s="161">
        <f>'VITESSEVL sens 1 '!AB46</f>
        <v>10</v>
      </c>
      <c r="H106" s="161">
        <f>'VITESSEVL sens 1 '!AC46</f>
        <v>16</v>
      </c>
      <c r="I106" s="161">
        <f>'VITESSEVL sens 1 '!AD46</f>
        <v>16</v>
      </c>
      <c r="J106" s="161">
        <f>'VITESSEVL sens 1 '!AE46</f>
        <v>4</v>
      </c>
      <c r="K106" s="161">
        <f>'VITESSEVL sens 1 '!AF46</f>
        <v>0</v>
      </c>
      <c r="L106" s="161">
        <f>'VITESSEVL sens 1 '!AG46</f>
        <v>1</v>
      </c>
      <c r="M106" s="161">
        <f>'VITESSEVL sens 1 '!AH46</f>
        <v>1</v>
      </c>
      <c r="N106" s="240">
        <f>'VITESSEVL sens 1 '!AI46</f>
        <v>0</v>
      </c>
      <c r="O106" s="161">
        <f>'VITESSEVL sens 1 '!AK46</f>
        <v>79</v>
      </c>
      <c r="P106" s="161">
        <f>'VITESSEVL sens 1 '!AJ46</f>
        <v>22</v>
      </c>
      <c r="Q106" s="238">
        <f t="shared" si="7"/>
        <v>0.44</v>
      </c>
    </row>
    <row r="107" spans="1:17" x14ac:dyDescent="0.25">
      <c r="A107" s="239"/>
      <c r="B107" s="234" t="s">
        <v>3</v>
      </c>
      <c r="C107" s="235">
        <f>'VITESSEPL sens 1 '!X46</f>
        <v>0</v>
      </c>
      <c r="D107" s="161">
        <f>'VITESSEPL sens 1 '!Y46</f>
        <v>0</v>
      </c>
      <c r="E107" s="161">
        <f>'VITESSEPL sens 1 '!Z46</f>
        <v>0</v>
      </c>
      <c r="F107" s="161">
        <f>'VITESSEPL sens 1 '!AA46</f>
        <v>3</v>
      </c>
      <c r="G107" s="161">
        <f>'VITESSEPL sens 1 '!AB46</f>
        <v>8</v>
      </c>
      <c r="H107" s="161">
        <f>'VITESSEPL sens 1 '!AC46</f>
        <v>5</v>
      </c>
      <c r="I107" s="161">
        <f>'VITESSEPL sens 1 '!AD46</f>
        <v>2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68</v>
      </c>
      <c r="P107" s="161">
        <f>'VITESSEPL sens 1 '!AJ46</f>
        <v>2</v>
      </c>
      <c r="Q107" s="238">
        <f t="shared" si="7"/>
        <v>0.1111111111111111</v>
      </c>
    </row>
    <row r="108" spans="1:17" x14ac:dyDescent="0.25">
      <c r="A108" s="233">
        <v>0.75</v>
      </c>
      <c r="B108" s="234" t="s">
        <v>2</v>
      </c>
      <c r="C108" s="235">
        <f>'VITESSEVL sens 1 '!X47</f>
        <v>0</v>
      </c>
      <c r="D108" s="161">
        <f>'VITESSEVL sens 1 '!Y47</f>
        <v>0</v>
      </c>
      <c r="E108" s="161">
        <f>'VITESSEVL sens 1 '!Z47</f>
        <v>0</v>
      </c>
      <c r="F108" s="161">
        <f>'VITESSEVL sens 1 '!AA47</f>
        <v>1</v>
      </c>
      <c r="G108" s="161">
        <f>'VITESSEVL sens 1 '!AB47</f>
        <v>4</v>
      </c>
      <c r="H108" s="161">
        <f>'VITESSEVL sens 1 '!AC47</f>
        <v>12</v>
      </c>
      <c r="I108" s="161">
        <f>'VITESSEVL sens 1 '!AD47</f>
        <v>7</v>
      </c>
      <c r="J108" s="161">
        <f>'VITESSEVL sens 1 '!AE47</f>
        <v>6</v>
      </c>
      <c r="K108" s="161">
        <f>'VITESSEVL sens 1 '!AF47</f>
        <v>1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80</v>
      </c>
      <c r="P108" s="161">
        <f>'VITESSEVL sens 1 '!AJ47</f>
        <v>14</v>
      </c>
      <c r="Q108" s="238">
        <f t="shared" si="7"/>
        <v>0.45161290322580644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0</v>
      </c>
      <c r="F109" s="161">
        <f>'VITESSEPL sens 1 '!AA47</f>
        <v>1</v>
      </c>
      <c r="G109" s="161">
        <f>'VITESSEPL sens 1 '!AB47</f>
        <v>3</v>
      </c>
      <c r="H109" s="161">
        <f>'VITESSEPL sens 1 '!AC47</f>
        <v>2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67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0</v>
      </c>
      <c r="E110" s="161">
        <f>'VITESSEVL sens 1 '!Z48</f>
        <v>0</v>
      </c>
      <c r="F110" s="161">
        <f>'VITESSEVL sens 1 '!AA48</f>
        <v>1</v>
      </c>
      <c r="G110" s="161">
        <f>'VITESSEVL sens 1 '!AB48</f>
        <v>3</v>
      </c>
      <c r="H110" s="161">
        <f>'VITESSEVL sens 1 '!AC48</f>
        <v>10</v>
      </c>
      <c r="I110" s="161">
        <f>'VITESSEVL sens 1 '!AD48</f>
        <v>1</v>
      </c>
      <c r="J110" s="161">
        <f>'VITESSEVL sens 1 '!AE48</f>
        <v>2</v>
      </c>
      <c r="K110" s="161">
        <f>'VITESSEVL sens 1 '!AF48</f>
        <v>0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75</v>
      </c>
      <c r="P110" s="161">
        <f>'VITESSEVL sens 1 '!AJ48</f>
        <v>3</v>
      </c>
      <c r="Q110" s="238">
        <f t="shared" si="7"/>
        <v>0.17647058823529413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0</v>
      </c>
      <c r="E111" s="161">
        <f>'VITESSEPL sens 1 '!Z48</f>
        <v>0</v>
      </c>
      <c r="F111" s="161">
        <f>'VITESSEPL sens 1 '!AA48</f>
        <v>2</v>
      </c>
      <c r="G111" s="161">
        <f>'VITESSEPL sens 1 '!AB48</f>
        <v>5</v>
      </c>
      <c r="H111" s="161">
        <f>'VITESSEPL sens 1 '!AC48</f>
        <v>2</v>
      </c>
      <c r="I111" s="161">
        <f>'VITESSEPL sens 1 '!AD48</f>
        <v>1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67</v>
      </c>
      <c r="P111" s="161">
        <f>'VITESSEPL sens 1 '!AJ48</f>
        <v>1</v>
      </c>
      <c r="Q111" s="238">
        <f t="shared" si="7"/>
        <v>0.1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0</v>
      </c>
      <c r="E112" s="161">
        <f>'VITESSEVL sens 1 '!Z49</f>
        <v>0</v>
      </c>
      <c r="F112" s="161">
        <f>'VITESSEVL sens 1 '!AA49</f>
        <v>2</v>
      </c>
      <c r="G112" s="161">
        <f>'VITESSEVL sens 1 '!AB49</f>
        <v>2</v>
      </c>
      <c r="H112" s="161">
        <f>'VITESSEVL sens 1 '!AC49</f>
        <v>11</v>
      </c>
      <c r="I112" s="161">
        <f>'VITESSEVL sens 1 '!AD49</f>
        <v>7</v>
      </c>
      <c r="J112" s="161">
        <f>'VITESSEVL sens 1 '!AE49</f>
        <v>1</v>
      </c>
      <c r="K112" s="161">
        <f>'VITESSEVL sens 1 '!AF49</f>
        <v>0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76</v>
      </c>
      <c r="P112" s="161">
        <f>'VITESSEVL sens 1 '!AJ49</f>
        <v>8</v>
      </c>
      <c r="Q112" s="238">
        <f t="shared" si="7"/>
        <v>0.34782608695652173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1</v>
      </c>
      <c r="F113" s="161">
        <f>'VITESSEPL sens 1 '!AA49</f>
        <v>8</v>
      </c>
      <c r="G113" s="161">
        <f>'VITESSEPL sens 1 '!AB49</f>
        <v>3</v>
      </c>
      <c r="H113" s="161">
        <f>'VITESSEPL sens 1 '!AC49</f>
        <v>0</v>
      </c>
      <c r="I113" s="161">
        <f>'VITESSEPL sens 1 '!AD49</f>
        <v>1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59</v>
      </c>
      <c r="P113" s="161">
        <f>'VITESSEPL sens 1 '!AJ49</f>
        <v>1</v>
      </c>
      <c r="Q113" s="238">
        <f t="shared" si="7"/>
        <v>7.6923076923076927E-2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0</v>
      </c>
      <c r="E114" s="161">
        <f>'VITESSEVL sens 1 '!Z50</f>
        <v>0</v>
      </c>
      <c r="F114" s="161">
        <f>'VITESSEVL sens 1 '!AA50</f>
        <v>2</v>
      </c>
      <c r="G114" s="161">
        <f>'VITESSEVL sens 1 '!AB50</f>
        <v>8</v>
      </c>
      <c r="H114" s="161">
        <f>'VITESSEVL sens 1 '!AC50</f>
        <v>10</v>
      </c>
      <c r="I114" s="161">
        <f>'VITESSEVL sens 1 '!AD50</f>
        <v>2</v>
      </c>
      <c r="J114" s="161">
        <f>'VITESSEVL sens 1 '!AE50</f>
        <v>2</v>
      </c>
      <c r="K114" s="161">
        <f>'VITESSEVL sens 1 '!AF50</f>
        <v>0</v>
      </c>
      <c r="L114" s="161">
        <f>'VITESSEVL sens 1 '!AG50</f>
        <v>1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74</v>
      </c>
      <c r="P114" s="161">
        <f>'VITESSEVL sens 1 '!AJ50</f>
        <v>5</v>
      </c>
      <c r="Q114" s="238">
        <f t="shared" si="7"/>
        <v>0.2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4</v>
      </c>
      <c r="F115" s="161">
        <f>'VITESSEPL sens 1 '!AA50</f>
        <v>2</v>
      </c>
      <c r="G115" s="161">
        <f>'VITESSEPL sens 1 '!AB50</f>
        <v>3</v>
      </c>
      <c r="H115" s="161">
        <f>'VITESSEPL sens 1 '!AC50</f>
        <v>1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56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0</v>
      </c>
      <c r="F116" s="161">
        <f>'VITESSEVL sens 1 '!AA51</f>
        <v>1</v>
      </c>
      <c r="G116" s="161">
        <f>'VITESSEVL sens 1 '!AB51</f>
        <v>0</v>
      </c>
      <c r="H116" s="161">
        <f>'VITESSEVL sens 1 '!AC51</f>
        <v>0</v>
      </c>
      <c r="I116" s="161">
        <f>'VITESSEVL sens 1 '!AD51</f>
        <v>1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70</v>
      </c>
      <c r="P116" s="161">
        <f>'VITESSEVL sens 1 '!AJ51</f>
        <v>1</v>
      </c>
      <c r="Q116" s="238">
        <f t="shared" si="7"/>
        <v>0.5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0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0</v>
      </c>
      <c r="F118" s="161">
        <f>'VITESSEVL sens 1 '!AA52</f>
        <v>0</v>
      </c>
      <c r="G118" s="161">
        <f>'VITESSEVL sens 1 '!AB52</f>
        <v>0</v>
      </c>
      <c r="H118" s="161">
        <f>'VITESSEVL sens 1 '!AC52</f>
        <v>1</v>
      </c>
      <c r="I118" s="161">
        <f>'VITESSEVL sens 1 '!AD52</f>
        <v>1</v>
      </c>
      <c r="J118" s="161">
        <f>'VITESSEVL sens 1 '!AE52</f>
        <v>0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80</v>
      </c>
      <c r="P118" s="161">
        <f>'VITESSEVL sens 1 '!AJ52</f>
        <v>1</v>
      </c>
      <c r="Q118" s="238">
        <f t="shared" si="7"/>
        <v>0.5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1</v>
      </c>
      <c r="G119" s="242">
        <f>'VITESSEPL sens 1 '!AB52</f>
        <v>1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60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0</v>
      </c>
      <c r="D120" s="247">
        <f t="shared" ref="D120:N120" si="8">D118+D116+D114+D112+D110+D108+D106+D104+D102+D100+D98+D96+D94+D92+D90+D88+D86+D84+D82+D80+D78+D76+D74+D72</f>
        <v>0</v>
      </c>
      <c r="E120" s="247">
        <f t="shared" si="8"/>
        <v>0</v>
      </c>
      <c r="F120" s="247">
        <f t="shared" si="8"/>
        <v>22</v>
      </c>
      <c r="G120" s="247">
        <f t="shared" si="8"/>
        <v>103</v>
      </c>
      <c r="H120" s="247">
        <f t="shared" si="8"/>
        <v>168</v>
      </c>
      <c r="I120" s="247">
        <f t="shared" si="8"/>
        <v>145</v>
      </c>
      <c r="J120" s="247">
        <f t="shared" si="8"/>
        <v>43</v>
      </c>
      <c r="K120" s="247">
        <f t="shared" si="8"/>
        <v>10</v>
      </c>
      <c r="L120" s="247">
        <f t="shared" si="8"/>
        <v>3</v>
      </c>
      <c r="M120" s="247">
        <f t="shared" si="8"/>
        <v>1</v>
      </c>
      <c r="N120" s="247">
        <f t="shared" si="8"/>
        <v>1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0</v>
      </c>
      <c r="D121" s="250">
        <f t="shared" ref="D121:N121" si="9">D119+D117+D115+D113+D111+D109+D107+D105+D103+D101+D99+D97+D95+D93+D91+D89+D87+D85+D83+D81+D79+D77+D75+D73</f>
        <v>1</v>
      </c>
      <c r="E121" s="250">
        <f t="shared" si="9"/>
        <v>10</v>
      </c>
      <c r="F121" s="250">
        <f t="shared" si="9"/>
        <v>92</v>
      </c>
      <c r="G121" s="250">
        <f t="shared" si="9"/>
        <v>155</v>
      </c>
      <c r="H121" s="250">
        <f t="shared" si="9"/>
        <v>63</v>
      </c>
      <c r="I121" s="250">
        <f t="shared" si="9"/>
        <v>17</v>
      </c>
      <c r="J121" s="250">
        <f t="shared" si="9"/>
        <v>2</v>
      </c>
      <c r="K121" s="250">
        <f t="shared" si="9"/>
        <v>1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0</v>
      </c>
      <c r="D122" s="254">
        <f t="shared" si="10"/>
        <v>0</v>
      </c>
      <c r="E122" s="254">
        <f t="shared" si="10"/>
        <v>0</v>
      </c>
      <c r="F122" s="254">
        <f t="shared" si="10"/>
        <v>4.4354838709677422E-2</v>
      </c>
      <c r="G122" s="254">
        <f t="shared" si="10"/>
        <v>0.20766129032258066</v>
      </c>
      <c r="H122" s="254">
        <f t="shared" si="10"/>
        <v>0.33870967741935482</v>
      </c>
      <c r="I122" s="254">
        <f t="shared" si="10"/>
        <v>0.29233870967741937</v>
      </c>
      <c r="J122" s="254">
        <f t="shared" si="10"/>
        <v>8.669354838709678E-2</v>
      </c>
      <c r="K122" s="254">
        <f t="shared" si="10"/>
        <v>2.0161290322580645E-2</v>
      </c>
      <c r="L122" s="254">
        <f t="shared" si="10"/>
        <v>6.0483870967741934E-3</v>
      </c>
      <c r="M122" s="254">
        <f t="shared" si="10"/>
        <v>2.0161290322580645E-3</v>
      </c>
      <c r="N122" s="254">
        <f t="shared" si="10"/>
        <v>2.0161290322580645E-3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0</v>
      </c>
      <c r="D123" s="254">
        <f t="shared" si="11"/>
        <v>2.9325513196480938E-3</v>
      </c>
      <c r="E123" s="254">
        <f t="shared" si="11"/>
        <v>2.932551319648094E-2</v>
      </c>
      <c r="F123" s="254">
        <f t="shared" si="11"/>
        <v>0.26979472140762462</v>
      </c>
      <c r="G123" s="254">
        <f t="shared" si="11"/>
        <v>0.45454545454545453</v>
      </c>
      <c r="H123" s="254">
        <f t="shared" si="11"/>
        <v>0.18475073313782991</v>
      </c>
      <c r="I123" s="254">
        <f t="shared" si="11"/>
        <v>4.9853372434017593E-2</v>
      </c>
      <c r="J123" s="254">
        <f t="shared" si="11"/>
        <v>5.8651026392961877E-3</v>
      </c>
      <c r="K123" s="254">
        <f t="shared" si="11"/>
        <v>2.9325513196480938E-3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0</v>
      </c>
      <c r="D124" s="256">
        <f>IF(SUM($C120:$N120)=0,0,SUM(NUIT2_VL2)/SUM($C120:$N120))</f>
        <v>0</v>
      </c>
      <c r="E124" s="256">
        <f>IF(SUM($C120:$N120)=0,0,SUM(NUIT2_VL3)/SUM($C120:$N120))</f>
        <v>0</v>
      </c>
      <c r="F124" s="256">
        <f>IF(SUM($C120:$N120)=0,0,SUM(NUIT2_VL4)/SUM($C120:$N120))</f>
        <v>2.0161290322580645E-3</v>
      </c>
      <c r="G124" s="256">
        <f>IF(SUM($C120:$N120)=0,0,SUM(NUIT2_VL5)/SUM($C120:$N120))</f>
        <v>1.4112903225806451E-2</v>
      </c>
      <c r="H124" s="256">
        <f>IF(SUM($C120:$N120)=0,0,SUM(NUIT2_VL6)/SUM($C120:$N120))</f>
        <v>2.620967741935484E-2</v>
      </c>
      <c r="I124" s="256">
        <f>IF(SUM($C120:$N120)=0,0,SUM(NUIT2_VL7)/SUM($C120:$N120))</f>
        <v>1.2096774193548387E-2</v>
      </c>
      <c r="J124" s="256">
        <f>IF(SUM($C120:$N120)=0,0,SUM(NUIT2_VL8)/SUM($C120:$N120))</f>
        <v>6.0483870967741934E-3</v>
      </c>
      <c r="K124" s="256">
        <f>IF(SUM($C120:$N120)=0,0,SUM(NUIT2_VL9)/SUM($C120:$N120))</f>
        <v>0</v>
      </c>
      <c r="L124" s="256">
        <f>IF(SUM($C120:$N120)=0,0,SUM(NUIT2_VL10)/SUM($C120:$N120))</f>
        <v>0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0</v>
      </c>
      <c r="E125" s="256">
        <f>IF(SUM($C121:$N121)=0,0,SUM(Nuit2_PL3)/SUM($C121:$N121))</f>
        <v>2.9325513196480938E-3</v>
      </c>
      <c r="F125" s="256">
        <f>IF(SUM($C121:$N121)=0,0,SUM(Nuit2_PL4)/SUM($C121:$N121))</f>
        <v>1.1730205278592375E-2</v>
      </c>
      <c r="G125" s="256">
        <f>IF(SUM($C121:$N121)=0,0,SUM(Nuit2_PL5)/SUM($C121:$N121))</f>
        <v>2.3460410557184751E-2</v>
      </c>
      <c r="H125" s="256">
        <f>IF(SUM($C121:$N121)=0,0,SUM(Nuit2_PL6)/SUM($C121:$N121))</f>
        <v>5.8651026392961877E-3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0</v>
      </c>
      <c r="D126" s="254">
        <f>IF(SUM($C120:$N120)=0,0,($D120-SUM(NUIT2_VL2))/SUM($C120:$N120))</f>
        <v>0</v>
      </c>
      <c r="E126" s="254">
        <f>IF(SUM($C120:$N120)=0,0,($E120-SUM(NUIT2_VL3))/SUM($C120:$N120))</f>
        <v>0</v>
      </c>
      <c r="F126" s="254">
        <f>IF(SUM($C120:$N120)=0,0,($F120-SUM(NUIT2_VL4))/SUM($C120:$N120))</f>
        <v>4.2338709677419352E-2</v>
      </c>
      <c r="G126" s="254">
        <f>IF(SUM($C120:$N120)=0,0,($G120-SUM(NUIT2_VL5))/SUM($C120:$N120))</f>
        <v>0.19354838709677419</v>
      </c>
      <c r="H126" s="254">
        <f>IF(SUM($C120:$N120)=0,0,($H120-SUM(NUIT2_VL6))/SUM($C120:$N120))</f>
        <v>0.3125</v>
      </c>
      <c r="I126" s="254">
        <f>IF(SUM($C120:$N120)=0,0,($I120-SUM(NUIT2_VL7))/SUM($C120:$N120))</f>
        <v>0.28024193548387094</v>
      </c>
      <c r="J126" s="254">
        <f>IF(SUM($C120:$N120)=0,0,($J120-SUM(NUIT2_VL8))/SUM($C120:$N120))</f>
        <v>8.0645161290322578E-2</v>
      </c>
      <c r="K126" s="254">
        <f>IF(SUM($C120:$N120)=0,0,($K120-SUM(NUIT2_VL9))/SUM($C120:$N120))</f>
        <v>2.0161290322580645E-2</v>
      </c>
      <c r="L126" s="254">
        <f>IF(SUM($C120:$N120)=0,0,($L120-SUM(NUIT2_VL10))/SUM($C120:$N120))</f>
        <v>6.0483870967741934E-3</v>
      </c>
      <c r="M126" s="254">
        <f>IF(SUM($C120:$N120)=0,0,($M120-SUM(NUIT2_VL11))/SUM($C120:$N120))</f>
        <v>2.0161290322580645E-3</v>
      </c>
      <c r="N126" s="254">
        <f>IF(SUM($C120:$N120)=0,0,($N120-SUM(NUIT2_VL12))/SUM($C120:$N120))</f>
        <v>2.0161290322580645E-3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0</v>
      </c>
      <c r="D127" s="254">
        <f>IF(SUM($C121:$N121)=0,0,($D121-SUM(Nuit2_PL2))/SUM($C121:$N121))</f>
        <v>2.9325513196480938E-3</v>
      </c>
      <c r="E127" s="254">
        <f>IF(SUM($C121:$N121)=0,0,($E121-SUM(Nuit2_PL3))/SUM($C121:$N121))</f>
        <v>2.6392961876832845E-2</v>
      </c>
      <c r="F127" s="254">
        <f>IF(SUM($C121:$N121)=0,0,($F121-SUM(Nuit2_PL4))/SUM($C121:$N121))</f>
        <v>0.25806451612903225</v>
      </c>
      <c r="G127" s="254">
        <f>IF(SUM($C121:$N121)=0,0,($G121-SUM(Nuit2_PL5))/SUM($C121:$N121))</f>
        <v>0.4310850439882698</v>
      </c>
      <c r="H127" s="254">
        <f>IF(SUM($C121:$N121)=0,0,($H121-SUM(Nuit2_PL6))/SUM($C121:$N121))</f>
        <v>0.17888563049853373</v>
      </c>
      <c r="I127" s="254">
        <f>IF(SUM($C121:$N121)=0,0,($I121-SUM(Nuit2_PL7))/SUM($C121:$N121))</f>
        <v>4.9853372434017593E-2</v>
      </c>
      <c r="J127" s="254">
        <f>IF(SUM($C121:$N121)=0,0,($J121-SUM(Nuit2_PL8))/SUM($C121:$N121))</f>
        <v>5.8651026392961877E-3</v>
      </c>
      <c r="K127" s="254">
        <f>IF(SUM($C121:$N121)=0,0,($K121-SUM(Nuit2_PL9))/SUM($C121:$N121))</f>
        <v>2.9325513196480938E-3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0</v>
      </c>
      <c r="D128" s="258">
        <f t="shared" si="12"/>
        <v>0</v>
      </c>
      <c r="E128" s="258">
        <f t="shared" si="12"/>
        <v>0</v>
      </c>
      <c r="F128" s="258">
        <f t="shared" si="12"/>
        <v>0.91666666666666663</v>
      </c>
      <c r="G128" s="258">
        <f t="shared" si="12"/>
        <v>4.291666666666667</v>
      </c>
      <c r="H128" s="258">
        <f t="shared" si="12"/>
        <v>7</v>
      </c>
      <c r="I128" s="258">
        <f t="shared" si="12"/>
        <v>6.041666666666667</v>
      </c>
      <c r="J128" s="258">
        <f t="shared" si="12"/>
        <v>1.7916666666666667</v>
      </c>
      <c r="K128" s="258">
        <f t="shared" si="12"/>
        <v>0.41666666666666669</v>
      </c>
      <c r="L128" s="258">
        <f t="shared" si="12"/>
        <v>0.125</v>
      </c>
      <c r="M128" s="258">
        <f t="shared" si="12"/>
        <v>4.1666666666666664E-2</v>
      </c>
      <c r="N128" s="258">
        <f>N120/96</f>
        <v>1.0416666666666666E-2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0</v>
      </c>
      <c r="D129" s="258">
        <f t="shared" si="12"/>
        <v>4.1666666666666664E-2</v>
      </c>
      <c r="E129" s="258">
        <f t="shared" si="12"/>
        <v>0.41666666666666669</v>
      </c>
      <c r="F129" s="258">
        <f t="shared" si="12"/>
        <v>3.8333333333333335</v>
      </c>
      <c r="G129" s="258">
        <f t="shared" si="12"/>
        <v>6.458333333333333</v>
      </c>
      <c r="H129" s="258">
        <f t="shared" si="12"/>
        <v>2.625</v>
      </c>
      <c r="I129" s="258">
        <f t="shared" si="12"/>
        <v>0.70833333333333337</v>
      </c>
      <c r="J129" s="258">
        <f t="shared" si="12"/>
        <v>8.3333333333333329E-2</v>
      </c>
      <c r="K129" s="258">
        <f t="shared" si="12"/>
        <v>4.1666666666666664E-2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496</v>
      </c>
      <c r="D131" s="405"/>
      <c r="E131" s="248" t="s">
        <v>2</v>
      </c>
      <c r="F131" s="393">
        <f>Synthese!AC$13</f>
        <v>78</v>
      </c>
      <c r="G131" s="393"/>
      <c r="H131" s="394"/>
      <c r="I131" s="392">
        <f>S2</f>
        <v>89</v>
      </c>
      <c r="J131" s="393"/>
      <c r="K131" s="394"/>
      <c r="L131" s="392">
        <f>T2</f>
        <v>77</v>
      </c>
      <c r="M131" s="393"/>
      <c r="N131" s="394"/>
      <c r="O131" s="392">
        <f>U2</f>
        <v>65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341</v>
      </c>
      <c r="D132" s="403"/>
      <c r="E132" s="259" t="s">
        <v>3</v>
      </c>
      <c r="F132" s="378">
        <f>Synthese!AD$13</f>
        <v>65</v>
      </c>
      <c r="G132" s="378"/>
      <c r="H132" s="379"/>
      <c r="I132" s="395">
        <f>S9</f>
        <v>75</v>
      </c>
      <c r="J132" s="378"/>
      <c r="K132" s="379"/>
      <c r="L132" s="395">
        <f>T9</f>
        <v>64</v>
      </c>
      <c r="M132" s="378"/>
      <c r="N132" s="379"/>
      <c r="O132" s="395">
        <f>U9</f>
        <v>54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466</v>
      </c>
      <c r="D134" s="405"/>
      <c r="E134" s="248" t="s">
        <v>2</v>
      </c>
      <c r="F134" s="396">
        <f>'Synthese debit'!E$33-'Synthese debit'!F$33</f>
        <v>30</v>
      </c>
      <c r="G134" s="396"/>
      <c r="H134" s="397"/>
      <c r="I134" s="262">
        <f>W2</f>
        <v>0.66666666666666663</v>
      </c>
      <c r="J134" s="250"/>
      <c r="K134" s="249">
        <f>V2</f>
        <v>57</v>
      </c>
      <c r="L134" s="262">
        <f>Y2</f>
        <v>0.20833333333333334</v>
      </c>
      <c r="M134" s="250"/>
      <c r="N134" s="249">
        <f>X2</f>
        <v>18</v>
      </c>
      <c r="O134" s="248" t="s">
        <v>2</v>
      </c>
      <c r="P134" s="250"/>
      <c r="Q134" s="263">
        <f>AH2</f>
        <v>11.796164416855801</v>
      </c>
    </row>
    <row r="135" spans="1:17" ht="9.9" customHeight="1" x14ac:dyDescent="0.25">
      <c r="A135" s="259" t="s">
        <v>3</v>
      </c>
      <c r="B135" s="261"/>
      <c r="C135" s="402">
        <f>'Synthese debit'!F$36</f>
        <v>326</v>
      </c>
      <c r="D135" s="403"/>
      <c r="E135" s="259" t="s">
        <v>3</v>
      </c>
      <c r="F135" s="383">
        <f>'Synthese debit'!F$33</f>
        <v>15</v>
      </c>
      <c r="G135" s="383"/>
      <c r="H135" s="384"/>
      <c r="I135" s="264">
        <f>AA2</f>
        <v>0.33333333333333331</v>
      </c>
      <c r="J135" s="261"/>
      <c r="K135" s="260">
        <f>Z2</f>
        <v>39</v>
      </c>
      <c r="L135" s="264">
        <f>AC68</f>
        <v>0</v>
      </c>
      <c r="M135" s="261"/>
      <c r="N135" s="260">
        <f>AB2</f>
        <v>4</v>
      </c>
      <c r="O135" s="259" t="s">
        <v>3</v>
      </c>
      <c r="P135" s="261"/>
      <c r="Q135" s="265">
        <f>AI2</f>
        <v>9.4868329805051399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0</v>
      </c>
      <c r="G139" s="236">
        <f>'VITESSEVL sens 1 '!AB53</f>
        <v>0</v>
      </c>
      <c r="H139" s="236">
        <f>'VITESSEVL sens 1 '!AC53</f>
        <v>0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0</v>
      </c>
      <c r="P139" s="161">
        <f>'VITESSEVL sens 1 '!AJ53</f>
        <v>0</v>
      </c>
      <c r="Q139" s="238">
        <f t="shared" ref="Q139:Q186" si="14">IF(SUM(C139:N139)=0,0,P139/SUM(C139:N139))</f>
        <v>0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0</v>
      </c>
      <c r="G141" s="161">
        <f>'VITESSEVL sens 1 '!AB54</f>
        <v>1</v>
      </c>
      <c r="H141" s="161">
        <f>'VITESSEVL sens 1 '!AC54</f>
        <v>0</v>
      </c>
      <c r="I141" s="161">
        <f>'VITESSEVL sens 1 '!AD54</f>
        <v>0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65</v>
      </c>
      <c r="P141" s="161">
        <f>'VITESSEVL sens 1 '!AJ54</f>
        <v>0</v>
      </c>
      <c r="Q141" s="238">
        <f t="shared" si="14"/>
        <v>0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1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75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0</v>
      </c>
      <c r="F143" s="161">
        <f>'VITESSEVL sens 1 '!AA55</f>
        <v>1</v>
      </c>
      <c r="G143" s="161">
        <f>'VITESSEVL sens 1 '!AB55</f>
        <v>0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3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85</v>
      </c>
      <c r="P143" s="161">
        <f>'VITESSEVL sens 1 '!AJ55</f>
        <v>3</v>
      </c>
      <c r="Q143" s="238">
        <f t="shared" si="14"/>
        <v>0.75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2</v>
      </c>
      <c r="G144" s="161">
        <f>'VITESSEPL sens 1 '!AB55</f>
        <v>0</v>
      </c>
      <c r="H144" s="161">
        <f>'VITESSEPL sens 1 '!AC55</f>
        <v>2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65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0</v>
      </c>
      <c r="F145" s="161">
        <f>'VITESSEVL sens 1 '!AA56</f>
        <v>0</v>
      </c>
      <c r="G145" s="161">
        <f>'VITESSEVL sens 1 '!AB56</f>
        <v>0</v>
      </c>
      <c r="H145" s="161">
        <f>'VITESSEVL sens 1 '!AC56</f>
        <v>4</v>
      </c>
      <c r="I145" s="161">
        <f>'VITESSEVL sens 1 '!AD56</f>
        <v>3</v>
      </c>
      <c r="J145" s="161">
        <f>'VITESSEVL sens 1 '!AE56</f>
        <v>1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81</v>
      </c>
      <c r="P145" s="161">
        <f>'VITESSEVL sens 1 '!AJ56</f>
        <v>4</v>
      </c>
      <c r="Q145" s="238">
        <f t="shared" si="14"/>
        <v>0.5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0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1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75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0</v>
      </c>
      <c r="E147" s="161">
        <f>'VITESSEVL sens 1 '!Z57</f>
        <v>0</v>
      </c>
      <c r="F147" s="161">
        <f>'VITESSEVL sens 1 '!AA57</f>
        <v>1</v>
      </c>
      <c r="G147" s="161">
        <f>'VITESSEVL sens 1 '!AB57</f>
        <v>3</v>
      </c>
      <c r="H147" s="161">
        <f>'VITESSEVL sens 1 '!AC57</f>
        <v>3</v>
      </c>
      <c r="I147" s="161">
        <f>'VITESSEVL sens 1 '!AD57</f>
        <v>0</v>
      </c>
      <c r="J147" s="161">
        <f>'VITESSEVL sens 1 '!AE57</f>
        <v>0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68</v>
      </c>
      <c r="P147" s="161">
        <f>'VITESSEVL sens 1 '!AJ57</f>
        <v>0</v>
      </c>
      <c r="Q147" s="238">
        <f t="shared" si="14"/>
        <v>0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0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1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95</v>
      </c>
      <c r="P148" s="161">
        <f>'VITESSEPL sens 1 '!AJ57</f>
        <v>1</v>
      </c>
      <c r="Q148" s="238">
        <f t="shared" si="14"/>
        <v>1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0</v>
      </c>
      <c r="F149" s="161">
        <f>'VITESSEVL sens 1 '!AA58</f>
        <v>4</v>
      </c>
      <c r="G149" s="161">
        <f>'VITESSEVL sens 1 '!AB58</f>
        <v>3</v>
      </c>
      <c r="H149" s="161">
        <f>'VITESSEVL sens 1 '!AC58</f>
        <v>6</v>
      </c>
      <c r="I149" s="161">
        <f>'VITESSEVL sens 1 '!AD58</f>
        <v>1</v>
      </c>
      <c r="J149" s="161">
        <f>'VITESSEVL sens 1 '!AE58</f>
        <v>1</v>
      </c>
      <c r="K149" s="161">
        <f>'VITESSEVL sens 1 '!AF58</f>
        <v>1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72</v>
      </c>
      <c r="P149" s="161">
        <f>'VITESSEVL sens 1 '!AJ58</f>
        <v>3</v>
      </c>
      <c r="Q149" s="238">
        <f t="shared" si="14"/>
        <v>0.1875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0</v>
      </c>
      <c r="F150" s="161">
        <f>'VITESSEPL sens 1 '!AA58</f>
        <v>0</v>
      </c>
      <c r="G150" s="161">
        <f>'VITESSEPL sens 1 '!AB58</f>
        <v>1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65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0</v>
      </c>
      <c r="F151" s="161">
        <f>'VITESSEVL sens 1 '!AA59</f>
        <v>0</v>
      </c>
      <c r="G151" s="161">
        <f>'VITESSEVL sens 1 '!AB59</f>
        <v>0</v>
      </c>
      <c r="H151" s="161">
        <f>'VITESSEVL sens 1 '!AC59</f>
        <v>3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75</v>
      </c>
      <c r="P151" s="161">
        <f>'VITESSEVL sens 1 '!AJ59</f>
        <v>0</v>
      </c>
      <c r="Q151" s="238">
        <f t="shared" si="14"/>
        <v>0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1</v>
      </c>
      <c r="H152" s="161">
        <f>'VITESSEPL sens 1 '!AC59</f>
        <v>1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70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0</v>
      </c>
      <c r="E153" s="161">
        <f>'VITESSEVL sens 1 '!Z60</f>
        <v>0</v>
      </c>
      <c r="F153" s="161">
        <f>'VITESSEVL sens 1 '!AA60</f>
        <v>1</v>
      </c>
      <c r="G153" s="161">
        <f>'VITESSEVL sens 1 '!AB60</f>
        <v>0</v>
      </c>
      <c r="H153" s="161">
        <f>'VITESSEVL sens 1 '!AC60</f>
        <v>3</v>
      </c>
      <c r="I153" s="161">
        <f>'VITESSEVL sens 1 '!AD60</f>
        <v>2</v>
      </c>
      <c r="J153" s="161">
        <f>'VITESSEVL sens 1 '!AE60</f>
        <v>1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78</v>
      </c>
      <c r="P153" s="161">
        <f>'VITESSEVL sens 1 '!AJ60</f>
        <v>3</v>
      </c>
      <c r="Q153" s="238">
        <f t="shared" si="14"/>
        <v>0.42857142857142855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0</v>
      </c>
      <c r="G154" s="161">
        <f>'VITESSEPL sens 1 '!AB60</f>
        <v>1</v>
      </c>
      <c r="H154" s="161">
        <f>'VITESSEPL sens 1 '!AC60</f>
        <v>1</v>
      </c>
      <c r="I154" s="161">
        <f>'VITESSEPL sens 1 '!AD60</f>
        <v>1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75</v>
      </c>
      <c r="P154" s="161">
        <f>'VITESSEPL sens 1 '!AJ60</f>
        <v>1</v>
      </c>
      <c r="Q154" s="238">
        <f t="shared" si="14"/>
        <v>0.33333333333333331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0</v>
      </c>
      <c r="E155" s="161">
        <f>'VITESSEVL sens 1 '!Z61</f>
        <v>0</v>
      </c>
      <c r="F155" s="161">
        <f>'VITESSEVL sens 1 '!AA61</f>
        <v>0</v>
      </c>
      <c r="G155" s="161">
        <f>'VITESSEVL sens 1 '!AB61</f>
        <v>4</v>
      </c>
      <c r="H155" s="161">
        <f>'VITESSEVL sens 1 '!AC61</f>
        <v>2</v>
      </c>
      <c r="I155" s="161">
        <f>'VITESSEVL sens 1 '!AD61</f>
        <v>2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72</v>
      </c>
      <c r="P155" s="161">
        <f>'VITESSEVL sens 1 '!AJ61</f>
        <v>2</v>
      </c>
      <c r="Q155" s="238">
        <f t="shared" si="14"/>
        <v>0.25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0</v>
      </c>
      <c r="E156" s="161">
        <f>'VITESSEPL sens 1 '!Z61</f>
        <v>1</v>
      </c>
      <c r="F156" s="161">
        <f>'VITESSEPL sens 1 '!AA61</f>
        <v>0</v>
      </c>
      <c r="G156" s="161">
        <f>'VITESSEPL sens 1 '!AB61</f>
        <v>1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55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0</v>
      </c>
      <c r="D157" s="161">
        <f>'VITESSEVL sens 1 '!Y62</f>
        <v>0</v>
      </c>
      <c r="E157" s="161">
        <f>'VITESSEVL sens 1 '!Z62</f>
        <v>0</v>
      </c>
      <c r="F157" s="161">
        <f>'VITESSEVL sens 1 '!AA62</f>
        <v>0</v>
      </c>
      <c r="G157" s="161">
        <f>'VITESSEVL sens 1 '!AB62</f>
        <v>3</v>
      </c>
      <c r="H157" s="161">
        <f>'VITESSEVL sens 1 '!AC62</f>
        <v>2</v>
      </c>
      <c r="I157" s="161">
        <f>'VITESSEVL sens 1 '!AD62</f>
        <v>9</v>
      </c>
      <c r="J157" s="161">
        <f>'VITESSEVL sens 1 '!AE62</f>
        <v>5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83</v>
      </c>
      <c r="P157" s="161">
        <f>'VITESSEVL sens 1 '!AJ62</f>
        <v>14</v>
      </c>
      <c r="Q157" s="238">
        <f t="shared" si="14"/>
        <v>0.73684210526315785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1</v>
      </c>
      <c r="E158" s="161">
        <f>'VITESSEPL sens 1 '!Z62</f>
        <v>0</v>
      </c>
      <c r="F158" s="161">
        <f>'VITESSEPL sens 1 '!AA62</f>
        <v>1</v>
      </c>
      <c r="G158" s="161">
        <f>'VITESSEPL sens 1 '!AB62</f>
        <v>1</v>
      </c>
      <c r="H158" s="161">
        <f>'VITESSEPL sens 1 '!AC62</f>
        <v>1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58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0</v>
      </c>
      <c r="E159" s="161">
        <f>'VITESSEVL sens 1 '!Z63</f>
        <v>0</v>
      </c>
      <c r="F159" s="161">
        <f>'VITESSEVL sens 1 '!AA63</f>
        <v>0</v>
      </c>
      <c r="G159" s="161">
        <f>'VITESSEVL sens 1 '!AB63</f>
        <v>1</v>
      </c>
      <c r="H159" s="161">
        <f>'VITESSEVL sens 1 '!AC63</f>
        <v>13</v>
      </c>
      <c r="I159" s="161">
        <f>'VITESSEVL sens 1 '!AD63</f>
        <v>8</v>
      </c>
      <c r="J159" s="161">
        <f>'VITESSEVL sens 1 '!AE63</f>
        <v>2</v>
      </c>
      <c r="K159" s="161">
        <f>'VITESSEVL sens 1 '!AF63</f>
        <v>1</v>
      </c>
      <c r="L159" s="161">
        <f>'VITESSEVL sens 1 '!AG63</f>
        <v>1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82</v>
      </c>
      <c r="P159" s="161">
        <f>'VITESSEVL sens 1 '!AJ63</f>
        <v>12</v>
      </c>
      <c r="Q159" s="238">
        <f t="shared" si="14"/>
        <v>0.46153846153846156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0</v>
      </c>
      <c r="E160" s="161">
        <f>'VITESSEPL sens 1 '!Z63</f>
        <v>1</v>
      </c>
      <c r="F160" s="161">
        <f>'VITESSEPL sens 1 '!AA63</f>
        <v>0</v>
      </c>
      <c r="G160" s="161">
        <f>'VITESSEPL sens 1 '!AB63</f>
        <v>1</v>
      </c>
      <c r="H160" s="161">
        <f>'VITESSEPL sens 1 '!AC63</f>
        <v>1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62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0</v>
      </c>
      <c r="E161" s="161">
        <f>'VITESSEVL sens 1 '!Z64</f>
        <v>0</v>
      </c>
      <c r="F161" s="161">
        <f>'VITESSEVL sens 1 '!AA64</f>
        <v>0</v>
      </c>
      <c r="G161" s="161">
        <f>'VITESSEVL sens 1 '!AB64</f>
        <v>8</v>
      </c>
      <c r="H161" s="161">
        <f>'VITESSEVL sens 1 '!AC64</f>
        <v>8</v>
      </c>
      <c r="I161" s="161">
        <f>'VITESSEVL sens 1 '!AD64</f>
        <v>6</v>
      </c>
      <c r="J161" s="161">
        <f>'VITESSEVL sens 1 '!AE64</f>
        <v>1</v>
      </c>
      <c r="K161" s="161">
        <f>'VITESSEVL sens 1 '!AF64</f>
        <v>1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76</v>
      </c>
      <c r="P161" s="161">
        <f>'VITESSEVL sens 1 '!AJ64</f>
        <v>8</v>
      </c>
      <c r="Q161" s="238">
        <f t="shared" si="14"/>
        <v>0.33333333333333331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0</v>
      </c>
      <c r="F162" s="161">
        <f>'VITESSEPL sens 1 '!AA64</f>
        <v>0</v>
      </c>
      <c r="G162" s="161">
        <f>'VITESSEPL sens 1 '!AB64</f>
        <v>0</v>
      </c>
      <c r="H162" s="161">
        <f>'VITESSEPL sens 1 '!AC64</f>
        <v>2</v>
      </c>
      <c r="I162" s="161">
        <f>'VITESSEPL sens 1 '!AD64</f>
        <v>0</v>
      </c>
      <c r="J162" s="161">
        <f>'VITESSEPL sens 1 '!AE64</f>
        <v>1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82</v>
      </c>
      <c r="P162" s="161">
        <f>'VITESSEPL sens 1 '!AJ64</f>
        <v>1</v>
      </c>
      <c r="Q162" s="238">
        <f t="shared" si="14"/>
        <v>0.33333333333333331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1</v>
      </c>
      <c r="F163" s="161">
        <f>'VITESSEVL sens 1 '!AA65</f>
        <v>0</v>
      </c>
      <c r="G163" s="161">
        <f>'VITESSEVL sens 1 '!AB65</f>
        <v>0</v>
      </c>
      <c r="H163" s="161">
        <f>'VITESSEVL sens 1 '!AC65</f>
        <v>2</v>
      </c>
      <c r="I163" s="161">
        <f>'VITESSEVL sens 1 '!AD65</f>
        <v>11</v>
      </c>
      <c r="J163" s="161">
        <f>'VITESSEVL sens 1 '!AE65</f>
        <v>4</v>
      </c>
      <c r="K163" s="161">
        <f>'VITESSEVL sens 1 '!AF65</f>
        <v>2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86</v>
      </c>
      <c r="P163" s="161">
        <f>'VITESSEVL sens 1 '!AJ65</f>
        <v>17</v>
      </c>
      <c r="Q163" s="238">
        <f t="shared" si="14"/>
        <v>0.85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1</v>
      </c>
      <c r="H164" s="161">
        <f>'VITESSEPL sens 1 '!AC65</f>
        <v>0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1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85</v>
      </c>
      <c r="P164" s="161">
        <f>'VITESSEPL sens 1 '!AJ65</f>
        <v>1</v>
      </c>
      <c r="Q164" s="238">
        <f t="shared" si="14"/>
        <v>0.5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0</v>
      </c>
      <c r="D165" s="161">
        <f>'VITESSEVL sens 1 '!Y66</f>
        <v>0</v>
      </c>
      <c r="E165" s="161">
        <f>'VITESSEVL sens 1 '!Z66</f>
        <v>0</v>
      </c>
      <c r="F165" s="161">
        <f>'VITESSEVL sens 1 '!AA66</f>
        <v>3</v>
      </c>
      <c r="G165" s="161">
        <f>'VITESSEVL sens 1 '!AB66</f>
        <v>5</v>
      </c>
      <c r="H165" s="161">
        <f>'VITESSEVL sens 1 '!AC66</f>
        <v>4</v>
      </c>
      <c r="I165" s="161">
        <f>'VITESSEVL sens 1 '!AD66</f>
        <v>7</v>
      </c>
      <c r="J165" s="161">
        <f>'VITESSEVL sens 1 '!AE66</f>
        <v>1</v>
      </c>
      <c r="K165" s="161">
        <f>'VITESSEVL sens 1 '!AF66</f>
        <v>2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77</v>
      </c>
      <c r="P165" s="161">
        <f>'VITESSEVL sens 1 '!AJ66</f>
        <v>10</v>
      </c>
      <c r="Q165" s="238">
        <f t="shared" si="14"/>
        <v>0.45454545454545453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0</v>
      </c>
      <c r="F166" s="161">
        <f>'VITESSEPL sens 1 '!AA66</f>
        <v>1</v>
      </c>
      <c r="G166" s="161">
        <f>'VITESSEPL sens 1 '!AB66</f>
        <v>1</v>
      </c>
      <c r="H166" s="161">
        <f>'VITESSEPL sens 1 '!AC66</f>
        <v>0</v>
      </c>
      <c r="I166" s="161">
        <f>'VITESSEPL sens 1 '!AD66</f>
        <v>1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68</v>
      </c>
      <c r="P166" s="161">
        <f>'VITESSEPL sens 1 '!AJ66</f>
        <v>1</v>
      </c>
      <c r="Q166" s="238">
        <f t="shared" si="14"/>
        <v>0.33333333333333331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1</v>
      </c>
      <c r="D167" s="161">
        <f>'VITESSEVL sens 1 '!Y67</f>
        <v>0</v>
      </c>
      <c r="E167" s="161">
        <f>'VITESSEVL sens 1 '!Z67</f>
        <v>0</v>
      </c>
      <c r="F167" s="161">
        <f>'VITESSEVL sens 1 '!AA67</f>
        <v>0</v>
      </c>
      <c r="G167" s="161">
        <f>'VITESSEVL sens 1 '!AB67</f>
        <v>4</v>
      </c>
      <c r="H167" s="161">
        <f>'VITESSEVL sens 1 '!AC67</f>
        <v>8</v>
      </c>
      <c r="I167" s="161">
        <f>'VITESSEVL sens 1 '!AD67</f>
        <v>5</v>
      </c>
      <c r="J167" s="161">
        <f>'VITESSEVL sens 1 '!AE67</f>
        <v>2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74</v>
      </c>
      <c r="P167" s="161">
        <f>'VITESSEVL sens 1 '!AJ67</f>
        <v>7</v>
      </c>
      <c r="Q167" s="238">
        <f t="shared" si="14"/>
        <v>0.35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0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0</v>
      </c>
      <c r="E169" s="161">
        <f>'VITESSEVL sens 1 '!Z68</f>
        <v>0</v>
      </c>
      <c r="F169" s="161">
        <f>'VITESSEVL sens 1 '!AA68</f>
        <v>2</v>
      </c>
      <c r="G169" s="161">
        <f>'VITESSEVL sens 1 '!AB68</f>
        <v>4</v>
      </c>
      <c r="H169" s="161">
        <f>'VITESSEVL sens 1 '!AC68</f>
        <v>7</v>
      </c>
      <c r="I169" s="161">
        <f>'VITESSEVL sens 1 '!AD68</f>
        <v>6</v>
      </c>
      <c r="J169" s="161">
        <f>'VITESSEVL sens 1 '!AE68</f>
        <v>3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77</v>
      </c>
      <c r="P169" s="161">
        <f>'VITESSEVL sens 1 '!AJ68</f>
        <v>9</v>
      </c>
      <c r="Q169" s="238">
        <f t="shared" si="14"/>
        <v>0.40909090909090912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0</v>
      </c>
      <c r="F170" s="161">
        <f>'VITESSEPL sens 1 '!AA68</f>
        <v>1</v>
      </c>
      <c r="G170" s="161">
        <f>'VITESSEPL sens 1 '!AB68</f>
        <v>1</v>
      </c>
      <c r="H170" s="161">
        <f>'VITESSEPL sens 1 '!AC68</f>
        <v>0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60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0</v>
      </c>
      <c r="D171" s="161">
        <f>'VITESSEVL sens 1 '!Y69</f>
        <v>0</v>
      </c>
      <c r="E171" s="161">
        <f>'VITESSEVL sens 1 '!Z69</f>
        <v>0</v>
      </c>
      <c r="F171" s="161">
        <f>'VITESSEVL sens 1 '!AA69</f>
        <v>1</v>
      </c>
      <c r="G171" s="161">
        <f>'VITESSEVL sens 1 '!AB69</f>
        <v>5</v>
      </c>
      <c r="H171" s="161">
        <f>'VITESSEVL sens 1 '!AC69</f>
        <v>5</v>
      </c>
      <c r="I171" s="161">
        <f>'VITESSEVL sens 1 '!AD69</f>
        <v>8</v>
      </c>
      <c r="J171" s="161">
        <f>'VITESSEVL sens 1 '!AE69</f>
        <v>2</v>
      </c>
      <c r="K171" s="161">
        <f>'VITESSEVL sens 1 '!AF69</f>
        <v>2</v>
      </c>
      <c r="L171" s="161">
        <f>'VITESSEVL sens 1 '!AG69</f>
        <v>1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81</v>
      </c>
      <c r="P171" s="161">
        <f>'VITESSEVL sens 1 '!AJ69</f>
        <v>13</v>
      </c>
      <c r="Q171" s="238">
        <f t="shared" si="14"/>
        <v>0.54166666666666663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0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0</v>
      </c>
      <c r="D173" s="161">
        <f>'VITESSEVL sens 1 '!Y70</f>
        <v>0</v>
      </c>
      <c r="E173" s="161">
        <f>'VITESSEVL sens 1 '!Z70</f>
        <v>0</v>
      </c>
      <c r="F173" s="161">
        <f>'VITESSEVL sens 1 '!AA70</f>
        <v>0</v>
      </c>
      <c r="G173" s="161">
        <f>'VITESSEVL sens 1 '!AB70</f>
        <v>0</v>
      </c>
      <c r="H173" s="161">
        <f>'VITESSEVL sens 1 '!AC70</f>
        <v>4</v>
      </c>
      <c r="I173" s="161">
        <f>'VITESSEVL sens 1 '!AD70</f>
        <v>5</v>
      </c>
      <c r="J173" s="161">
        <f>'VITESSEVL sens 1 '!AE70</f>
        <v>2</v>
      </c>
      <c r="K173" s="161">
        <f>'VITESSEVL sens 1 '!AF70</f>
        <v>1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85</v>
      </c>
      <c r="P173" s="161">
        <f>'VITESSEVL sens 1 '!AJ70</f>
        <v>8</v>
      </c>
      <c r="Q173" s="238">
        <f t="shared" si="14"/>
        <v>0.66666666666666663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0</v>
      </c>
      <c r="G174" s="161">
        <f>'VITESSEPL sens 1 '!AB70</f>
        <v>1</v>
      </c>
      <c r="H174" s="161">
        <f>'VITESSEPL sens 1 '!AC70</f>
        <v>1</v>
      </c>
      <c r="I174" s="161">
        <f>'VITESSEPL sens 1 '!AD70</f>
        <v>1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75</v>
      </c>
      <c r="P174" s="161">
        <f>'VITESSEPL sens 1 '!AJ70</f>
        <v>1</v>
      </c>
      <c r="Q174" s="238">
        <f t="shared" si="14"/>
        <v>0.33333333333333331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0</v>
      </c>
      <c r="F175" s="161">
        <f>'VITESSEVL sens 1 '!AA71</f>
        <v>1</v>
      </c>
      <c r="G175" s="161">
        <f>'VITESSEVL sens 1 '!AB71</f>
        <v>2</v>
      </c>
      <c r="H175" s="161">
        <f>'VITESSEVL sens 1 '!AC71</f>
        <v>3</v>
      </c>
      <c r="I175" s="161">
        <f>'VITESSEVL sens 1 '!AD71</f>
        <v>3</v>
      </c>
      <c r="J175" s="161">
        <f>'VITESSEVL sens 1 '!AE71</f>
        <v>4</v>
      </c>
      <c r="K175" s="161">
        <f>'VITESSEVL sens 1 '!AF71</f>
        <v>0</v>
      </c>
      <c r="L175" s="161">
        <f>'VITESSEVL sens 1 '!AG71</f>
        <v>0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80</v>
      </c>
      <c r="P175" s="161">
        <f>'VITESSEVL sens 1 '!AJ71</f>
        <v>7</v>
      </c>
      <c r="Q175" s="238">
        <f t="shared" si="14"/>
        <v>0.53846153846153844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1</v>
      </c>
      <c r="G176" s="161">
        <f>'VITESSEPL sens 1 '!AB71</f>
        <v>0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55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0</v>
      </c>
      <c r="F177" s="161">
        <f>'VITESSEVL sens 1 '!AA72</f>
        <v>0</v>
      </c>
      <c r="G177" s="161">
        <f>'VITESSEVL sens 1 '!AB72</f>
        <v>4</v>
      </c>
      <c r="H177" s="161">
        <f>'VITESSEVL sens 1 '!AC72</f>
        <v>4</v>
      </c>
      <c r="I177" s="161">
        <f>'VITESSEVL sens 1 '!AD72</f>
        <v>1</v>
      </c>
      <c r="J177" s="161">
        <f>'VITESSEVL sens 1 '!AE72</f>
        <v>2</v>
      </c>
      <c r="K177" s="161">
        <f>'VITESSEVL sens 1 '!AF72</f>
        <v>1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1</v>
      </c>
      <c r="O177" s="161">
        <f>'VITESSEVL sens 1 '!AK72</f>
        <v>84</v>
      </c>
      <c r="P177" s="161">
        <f>'VITESSEVL sens 1 '!AJ72</f>
        <v>5</v>
      </c>
      <c r="Q177" s="238">
        <f t="shared" si="14"/>
        <v>0.38461538461538464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1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75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0</v>
      </c>
      <c r="F179" s="161">
        <f>'VITESSEVL sens 1 '!AA73</f>
        <v>0</v>
      </c>
      <c r="G179" s="161">
        <f>'VITESSEVL sens 1 '!AB73</f>
        <v>5</v>
      </c>
      <c r="H179" s="161">
        <f>'VITESSEVL sens 1 '!AC73</f>
        <v>5</v>
      </c>
      <c r="I179" s="161">
        <f>'VITESSEVL sens 1 '!AD73</f>
        <v>4</v>
      </c>
      <c r="J179" s="161">
        <f>'VITESSEVL sens 1 '!AE73</f>
        <v>0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74</v>
      </c>
      <c r="P179" s="161">
        <f>'VITESSEVL sens 1 '!AJ73</f>
        <v>4</v>
      </c>
      <c r="Q179" s="238">
        <f t="shared" si="14"/>
        <v>0.2857142857142857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0</v>
      </c>
      <c r="G181" s="161">
        <f>'VITESSEVL sens 1 '!AB74</f>
        <v>1</v>
      </c>
      <c r="H181" s="161">
        <f>'VITESSEVL sens 1 '!AC74</f>
        <v>0</v>
      </c>
      <c r="I181" s="161">
        <f>'VITESSEVL sens 1 '!AD74</f>
        <v>1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75</v>
      </c>
      <c r="P181" s="161">
        <f>'VITESSEVL sens 1 '!AJ74</f>
        <v>1</v>
      </c>
      <c r="Q181" s="238">
        <f t="shared" si="14"/>
        <v>0.5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1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65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0</v>
      </c>
      <c r="G183" s="161">
        <f>'VITESSEVL sens 1 '!AB75</f>
        <v>0</v>
      </c>
      <c r="H183" s="161">
        <f>'VITESSEVL sens 1 '!AC75</f>
        <v>2</v>
      </c>
      <c r="I183" s="161">
        <f>'VITESSEVL sens 1 '!AD75</f>
        <v>1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78</v>
      </c>
      <c r="P183" s="161">
        <f>'VITESSEVL sens 1 '!AJ75</f>
        <v>1</v>
      </c>
      <c r="Q183" s="238">
        <f t="shared" si="14"/>
        <v>0.33333333333333331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0</v>
      </c>
      <c r="F185" s="161">
        <f>'VITESSEVL sens 1 '!AA76</f>
        <v>0</v>
      </c>
      <c r="G185" s="161">
        <f>'VITESSEVL sens 1 '!AB76</f>
        <v>0</v>
      </c>
      <c r="H185" s="161">
        <f>'VITESSEVL sens 1 '!AC76</f>
        <v>3</v>
      </c>
      <c r="I185" s="161">
        <f>'VITESSEVL sens 1 '!AD76</f>
        <v>1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78</v>
      </c>
      <c r="P185" s="161">
        <f>'VITESSEVL sens 1 '!AJ76</f>
        <v>1</v>
      </c>
      <c r="Q185" s="238">
        <f t="shared" si="14"/>
        <v>0.25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1</v>
      </c>
      <c r="D187" s="247">
        <f t="shared" ref="D187:N187" si="15">D185+D183+D181+D179+D177+D175+D173+D171+D169+D167+D165+D163+D161+D159+D157+D155+D153+D151+D149+D147+D145+D143+D141+D139</f>
        <v>0</v>
      </c>
      <c r="E187" s="247">
        <f t="shared" si="15"/>
        <v>1</v>
      </c>
      <c r="F187" s="247">
        <f t="shared" si="15"/>
        <v>14</v>
      </c>
      <c r="G187" s="247">
        <f t="shared" si="15"/>
        <v>53</v>
      </c>
      <c r="H187" s="247">
        <f t="shared" si="15"/>
        <v>91</v>
      </c>
      <c r="I187" s="247">
        <f t="shared" si="15"/>
        <v>84</v>
      </c>
      <c r="J187" s="247">
        <f t="shared" si="15"/>
        <v>34</v>
      </c>
      <c r="K187" s="247">
        <f t="shared" si="15"/>
        <v>11</v>
      </c>
      <c r="L187" s="247">
        <f t="shared" si="15"/>
        <v>2</v>
      </c>
      <c r="M187" s="247">
        <f t="shared" si="15"/>
        <v>0</v>
      </c>
      <c r="N187" s="247">
        <f t="shared" si="15"/>
        <v>1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0</v>
      </c>
      <c r="D188" s="250">
        <f t="shared" ref="D188:N188" si="16">D186+D184+D182+D180+D178+D176+D174+D172+D170+D168+D166+D164+D162+D160+D158+D156+D154+D152+D150+D148+D146+D144+D142+D140</f>
        <v>1</v>
      </c>
      <c r="E188" s="250">
        <f t="shared" si="16"/>
        <v>2</v>
      </c>
      <c r="F188" s="250">
        <f t="shared" si="16"/>
        <v>6</v>
      </c>
      <c r="G188" s="250">
        <f t="shared" si="16"/>
        <v>11</v>
      </c>
      <c r="H188" s="250">
        <f t="shared" si="16"/>
        <v>12</v>
      </c>
      <c r="I188" s="250">
        <f t="shared" si="16"/>
        <v>3</v>
      </c>
      <c r="J188" s="250">
        <f t="shared" si="16"/>
        <v>2</v>
      </c>
      <c r="K188" s="250">
        <f t="shared" si="16"/>
        <v>1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3.4246575342465752E-3</v>
      </c>
      <c r="D189" s="254">
        <f t="shared" si="17"/>
        <v>0</v>
      </c>
      <c r="E189" s="254">
        <f t="shared" si="17"/>
        <v>3.4246575342465752E-3</v>
      </c>
      <c r="F189" s="254">
        <f t="shared" si="17"/>
        <v>4.7945205479452052E-2</v>
      </c>
      <c r="G189" s="254">
        <f t="shared" si="17"/>
        <v>0.1815068493150685</v>
      </c>
      <c r="H189" s="254">
        <f t="shared" si="17"/>
        <v>0.31164383561643838</v>
      </c>
      <c r="I189" s="254">
        <f t="shared" si="17"/>
        <v>0.28767123287671231</v>
      </c>
      <c r="J189" s="254">
        <f t="shared" si="17"/>
        <v>0.11643835616438356</v>
      </c>
      <c r="K189" s="254">
        <f t="shared" si="17"/>
        <v>3.7671232876712327E-2</v>
      </c>
      <c r="L189" s="254">
        <f t="shared" si="17"/>
        <v>6.8493150684931503E-3</v>
      </c>
      <c r="M189" s="254">
        <f t="shared" si="17"/>
        <v>0</v>
      </c>
      <c r="N189" s="254">
        <f t="shared" si="17"/>
        <v>3.4246575342465752E-3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</v>
      </c>
      <c r="D190" s="254">
        <f t="shared" si="18"/>
        <v>2.6315789473684209E-2</v>
      </c>
      <c r="E190" s="254">
        <f t="shared" si="18"/>
        <v>5.2631578947368418E-2</v>
      </c>
      <c r="F190" s="254">
        <f t="shared" si="18"/>
        <v>0.15789473684210525</v>
      </c>
      <c r="G190" s="254">
        <f t="shared" si="18"/>
        <v>0.28947368421052633</v>
      </c>
      <c r="H190" s="254">
        <f t="shared" si="18"/>
        <v>0.31578947368421051</v>
      </c>
      <c r="I190" s="254">
        <f t="shared" si="18"/>
        <v>7.8947368421052627E-2</v>
      </c>
      <c r="J190" s="254">
        <f t="shared" si="18"/>
        <v>5.2631578947368418E-2</v>
      </c>
      <c r="K190" s="254">
        <f t="shared" si="18"/>
        <v>2.6315789473684209E-2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0</v>
      </c>
      <c r="E191" s="256">
        <f>IF(SUM($C187:$N187)=0,0,SUM(NUIT3_VL3)/SUM($C187:$N187))</f>
        <v>0</v>
      </c>
      <c r="F191" s="256">
        <f>IF(SUM($C187:$N187)=0,0,SUM(NUIT3_VL4)/SUM($C187:$N187))</f>
        <v>2.0547945205479451E-2</v>
      </c>
      <c r="G191" s="256">
        <f>IF(SUM($C187:$N187)=0,0,SUM(NUIT3_VL5)/SUM($C187:$N187))</f>
        <v>2.3972602739726026E-2</v>
      </c>
      <c r="H191" s="256">
        <f>IF(SUM($C187:$N187)=0,0,SUM(NUIT3_VL6)/SUM($C187:$N187))</f>
        <v>6.1643835616438353E-2</v>
      </c>
      <c r="I191" s="256">
        <f>IF(SUM($C187:$N187)=0,0,SUM(NUIT3_VL7)/SUM($C187:$N187))</f>
        <v>2.0547945205479451E-2</v>
      </c>
      <c r="J191" s="256">
        <f>IF(SUM($C187:$N187)=0,0,SUM(NUIT3_VL8)/SUM($C187:$N187))</f>
        <v>1.7123287671232876E-2</v>
      </c>
      <c r="K191" s="256">
        <f>IF(SUM($C187:$N187)=0,0,SUM(NUIT3_VL9)/SUM($C187:$N187))</f>
        <v>3.4246575342465752E-3</v>
      </c>
      <c r="L191" s="256">
        <f>IF(SUM($C187:$N187)=0,0,SUM(NUIT3_VL10)/SUM($C187:$N187))</f>
        <v>0</v>
      </c>
      <c r="M191" s="256">
        <f>IF(SUM($C187:$N187)=0,0,SUM(NUIT3_VL11)/SUM($C187:$N187))</f>
        <v>0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0</v>
      </c>
      <c r="E192" s="256">
        <f>IF(SUM($C188:$N188)=0,0,SUM(Nuit3_PL3)/SUM($C188:$N188))</f>
        <v>0</v>
      </c>
      <c r="F192" s="256">
        <f>IF(SUM($C188:$N188)=0,0,SUM(Nuit3_PL4)/SUM($C188:$N188))</f>
        <v>5.2631578947368418E-2</v>
      </c>
      <c r="G192" s="256">
        <f>IF(SUM($C188:$N188)=0,0,SUM(Nuit3_PL5)/SUM($C188:$N188))</f>
        <v>2.6315789473684209E-2</v>
      </c>
      <c r="H192" s="256">
        <f>IF(SUM($C188:$N188)=0,0,SUM(Nuit3_PL6)/SUM($C188:$N188))</f>
        <v>0.10526315789473684</v>
      </c>
      <c r="I192" s="256">
        <f>IF(SUM($C188:$N188)=0,0,SUM(Nuit3_PL7)/SUM($C188:$N188))</f>
        <v>0</v>
      </c>
      <c r="J192" s="256">
        <f>IF(SUM($C188:$N188)=0,0,SUM(Nuit3_PL8)/SUM($C188:$N188))</f>
        <v>2.6315789473684209E-2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3.4246575342465752E-3</v>
      </c>
      <c r="D193" s="254">
        <f>IF(SUM($C187:$N187)=0,0,($D187-SUM(NUIT3_VL2))/SUM($C187:$N187))</f>
        <v>0</v>
      </c>
      <c r="E193" s="254">
        <f>IF(SUM($C187:$N187)=0,0,($E187-SUM(NUIT3_VL3))/SUM($C187:$N187))</f>
        <v>3.4246575342465752E-3</v>
      </c>
      <c r="F193" s="254">
        <f>IF(SUM($C187:$N187)=0,0,($F187-SUM(NUIT3_VL4))/SUM($C187:$N187))</f>
        <v>2.7397260273972601E-2</v>
      </c>
      <c r="G193" s="254">
        <f>IF(SUM($C187:$N187)=0,0,($G187-SUM(NUIT3_VL5))/SUM($C187:$N187))</f>
        <v>0.15753424657534246</v>
      </c>
      <c r="H193" s="254">
        <f>IF(SUM($C187:$N187)=0,0,($H187-SUM(NUIT3_VL6))/SUM($C187:$N187))</f>
        <v>0.25</v>
      </c>
      <c r="I193" s="254">
        <f>IF(SUM($C187:$N187)=0,0,($I187-SUM(NUIT3_VL7))/SUM($C187:$N187))</f>
        <v>0.26712328767123289</v>
      </c>
      <c r="J193" s="254">
        <f>IF(SUM($C187:$N187)=0,0,($J187-SUM(NUIT3_VL8))/SUM($C187:$N187))</f>
        <v>9.9315068493150679E-2</v>
      </c>
      <c r="K193" s="254">
        <f>IF(SUM($C187:$N187)=0,0,($K187-SUM(NUIT3_VL9))/SUM($C187:$N187))</f>
        <v>3.4246575342465752E-2</v>
      </c>
      <c r="L193" s="254">
        <f>IF(SUM($C187:$N187)=0,0,($L187-SUM(NUIT3_VL10))/SUM($C187:$N187))</f>
        <v>6.8493150684931503E-3</v>
      </c>
      <c r="M193" s="254">
        <f>IF(SUM($C187:$N187)=0,0,($M187-SUM(NUIT3_VL11))/SUM($C187:$N187))</f>
        <v>0</v>
      </c>
      <c r="N193" s="254">
        <f>IF(SUM($C187:$N187)=0,0,($N187-SUM(NUIT3_VL12))/SUM($C187:$N187))</f>
        <v>3.4246575342465752E-3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</v>
      </c>
      <c r="D194" s="254">
        <f>IF(SUM($C188:$N188)=0,0,($D188-SUM(Nuit3_PL2))/SUM($C188:$N188))</f>
        <v>2.6315789473684209E-2</v>
      </c>
      <c r="E194" s="254">
        <f>IF(SUM($C188:$N188)=0,0,($E188-SUM(Nuit3_PL3))/SUM($C188:$N188))</f>
        <v>5.2631578947368418E-2</v>
      </c>
      <c r="F194" s="254">
        <f>IF(SUM($C188:$N188)=0,0,($F188-SUM(Nuit3_PL4))/SUM($C188:$N188))</f>
        <v>0.10526315789473684</v>
      </c>
      <c r="G194" s="254">
        <f>IF(SUM($C188:$N188)=0,0,($G188-SUM(Nuit3_PL5))/SUM($C188:$N188))</f>
        <v>0.26315789473684209</v>
      </c>
      <c r="H194" s="254">
        <f>IF(SUM($C188:$N188)=0,0,($H188-SUM(Nuit3_PL6))/SUM($C188:$N188))</f>
        <v>0.21052631578947367</v>
      </c>
      <c r="I194" s="254">
        <f>IF(SUM($C188:$N188)=0,0,($I188-SUM(Nuit3_PL7))/SUM($C188:$N188))</f>
        <v>7.8947368421052627E-2</v>
      </c>
      <c r="J194" s="254">
        <f>IF(SUM($C188:$N188)=0,0,($J188-SUM(Nuit3_PL8))/SUM($C188:$N188))</f>
        <v>2.6315789473684209E-2</v>
      </c>
      <c r="K194" s="254">
        <f>IF(SUM($C188:$N188)=0,0,($K188-SUM(Nuit3_PL9))/SUM($C188:$N188))</f>
        <v>2.6315789473684209E-2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4.1666666666666664E-2</v>
      </c>
      <c r="D195" s="258">
        <f t="shared" si="19"/>
        <v>0</v>
      </c>
      <c r="E195" s="258">
        <f t="shared" si="19"/>
        <v>4.1666666666666664E-2</v>
      </c>
      <c r="F195" s="258">
        <f t="shared" si="19"/>
        <v>0.58333333333333337</v>
      </c>
      <c r="G195" s="258">
        <f t="shared" si="19"/>
        <v>2.2083333333333335</v>
      </c>
      <c r="H195" s="258">
        <f t="shared" si="19"/>
        <v>3.7916666666666665</v>
      </c>
      <c r="I195" s="258">
        <f t="shared" si="19"/>
        <v>3.5</v>
      </c>
      <c r="J195" s="258">
        <f t="shared" si="19"/>
        <v>1.4166666666666667</v>
      </c>
      <c r="K195" s="258">
        <f t="shared" si="19"/>
        <v>0.45833333333333331</v>
      </c>
      <c r="L195" s="258">
        <f t="shared" si="19"/>
        <v>8.3333333333333329E-2</v>
      </c>
      <c r="M195" s="258">
        <f t="shared" si="19"/>
        <v>0</v>
      </c>
      <c r="N195" s="258">
        <f>N187/96</f>
        <v>1.0416666666666666E-2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</v>
      </c>
      <c r="D196" s="258">
        <f t="shared" si="19"/>
        <v>4.1666666666666664E-2</v>
      </c>
      <c r="E196" s="258">
        <f t="shared" si="19"/>
        <v>8.3333333333333329E-2</v>
      </c>
      <c r="F196" s="258">
        <f t="shared" si="19"/>
        <v>0.25</v>
      </c>
      <c r="G196" s="258">
        <f t="shared" si="19"/>
        <v>0.45833333333333331</v>
      </c>
      <c r="H196" s="258">
        <f t="shared" si="19"/>
        <v>0.5</v>
      </c>
      <c r="I196" s="258">
        <f t="shared" si="19"/>
        <v>0.125</v>
      </c>
      <c r="J196" s="258">
        <f t="shared" si="19"/>
        <v>8.3333333333333329E-2</v>
      </c>
      <c r="K196" s="258">
        <f t="shared" si="19"/>
        <v>4.1666666666666664E-2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292</v>
      </c>
      <c r="C198" s="396"/>
      <c r="D198" s="397"/>
      <c r="E198" s="248" t="s">
        <v>2</v>
      </c>
      <c r="F198" s="393">
        <f>Synthese!AC$14</f>
        <v>79</v>
      </c>
      <c r="G198" s="393"/>
      <c r="H198" s="394"/>
      <c r="I198" s="392">
        <f>S3</f>
        <v>91</v>
      </c>
      <c r="J198" s="393"/>
      <c r="K198" s="394"/>
      <c r="L198" s="392">
        <f>T3</f>
        <v>78</v>
      </c>
      <c r="M198" s="393"/>
      <c r="N198" s="394"/>
      <c r="O198" s="392">
        <f>U3</f>
        <v>65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38</v>
      </c>
      <c r="C199" s="383"/>
      <c r="D199" s="384"/>
      <c r="E199" s="259" t="s">
        <v>3</v>
      </c>
      <c r="F199" s="378">
        <f>Synthese!AD$14</f>
        <v>69</v>
      </c>
      <c r="G199" s="378"/>
      <c r="H199" s="379"/>
      <c r="I199" s="395">
        <f>S10</f>
        <v>80</v>
      </c>
      <c r="J199" s="378"/>
      <c r="K199" s="379"/>
      <c r="L199" s="395">
        <f>T10</f>
        <v>69</v>
      </c>
      <c r="M199" s="378"/>
      <c r="N199" s="379"/>
      <c r="O199" s="395">
        <f>U10</f>
        <v>55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249</v>
      </c>
      <c r="C201" s="396"/>
      <c r="D201" s="397"/>
      <c r="E201" s="248" t="s">
        <v>2</v>
      </c>
      <c r="F201" s="396">
        <f>'Synthese debit'!H$33-'Synthese debit'!I$33</f>
        <v>43</v>
      </c>
      <c r="G201" s="396"/>
      <c r="H201" s="397"/>
      <c r="I201" s="262">
        <f>W3</f>
        <v>0.41666666666666669</v>
      </c>
      <c r="J201" s="250"/>
      <c r="K201" s="249">
        <f>V3</f>
        <v>26</v>
      </c>
      <c r="L201" s="262">
        <f>Y3</f>
        <v>0.20833333333333334</v>
      </c>
      <c r="M201" s="250"/>
      <c r="N201" s="249">
        <f>X3</f>
        <v>16</v>
      </c>
      <c r="O201" s="248" t="s">
        <v>2</v>
      </c>
      <c r="P201" s="271">
        <f>AH3</f>
        <v>13.362125270800901</v>
      </c>
      <c r="Q201" s="272"/>
    </row>
    <row r="202" spans="1:17" ht="9.9" customHeight="1" x14ac:dyDescent="0.25">
      <c r="A202" s="259" t="s">
        <v>3</v>
      </c>
      <c r="B202" s="383">
        <f>'Synthese debit'!I$36</f>
        <v>30</v>
      </c>
      <c r="C202" s="383"/>
      <c r="D202" s="384"/>
      <c r="E202" s="259" t="s">
        <v>3</v>
      </c>
      <c r="F202" s="383">
        <f>'Synthese debit'!I$33</f>
        <v>8</v>
      </c>
      <c r="G202" s="383"/>
      <c r="H202" s="384"/>
      <c r="I202" s="264">
        <f>AA3</f>
        <v>0.375</v>
      </c>
      <c r="J202" s="261"/>
      <c r="K202" s="260">
        <f>Z3</f>
        <v>4</v>
      </c>
      <c r="L202" s="264">
        <f>AC3</f>
        <v>8.3333333333333329E-2</v>
      </c>
      <c r="M202" s="261"/>
      <c r="N202" s="260">
        <f>AB3</f>
        <v>4</v>
      </c>
      <c r="O202" s="259" t="s">
        <v>3</v>
      </c>
      <c r="P202" s="273">
        <f>AI3</f>
        <v>14.244961176462301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0</v>
      </c>
      <c r="F206" s="236">
        <f>'VITESSEVL sens 1 '!AA77</f>
        <v>0</v>
      </c>
      <c r="G206" s="236">
        <f>'VITESSEVL sens 1 '!AB77</f>
        <v>1</v>
      </c>
      <c r="H206" s="236">
        <f>'VITESSEVL sens 1 '!AC77</f>
        <v>0</v>
      </c>
      <c r="I206" s="236">
        <f>'VITESSEVL sens 1 '!AD77</f>
        <v>0</v>
      </c>
      <c r="J206" s="236">
        <f>'VITESSEVL sens 1 '!AE77</f>
        <v>0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65</v>
      </c>
      <c r="P206" s="161">
        <f>'VITESSEVL sens 1 '!AJ77</f>
        <v>0</v>
      </c>
      <c r="Q206" s="238">
        <f t="shared" ref="Q206:Q253" si="21">IF(SUM(C206:N206)=0,0,P206/SUM(C206:N206))</f>
        <v>0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1</v>
      </c>
      <c r="F208" s="161">
        <f>'VITESSEVL sens 1 '!AA78</f>
        <v>0</v>
      </c>
      <c r="G208" s="161">
        <f>'VITESSEVL sens 1 '!AB78</f>
        <v>1</v>
      </c>
      <c r="H208" s="161">
        <f>'VITESSEVL sens 1 '!AC78</f>
        <v>5</v>
      </c>
      <c r="I208" s="161">
        <f>'VITESSEVL sens 1 '!AD78</f>
        <v>1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71</v>
      </c>
      <c r="P208" s="161">
        <f>'VITESSEVL sens 1 '!AJ78</f>
        <v>1</v>
      </c>
      <c r="Q208" s="238">
        <f t="shared" si="21"/>
        <v>0.125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0</v>
      </c>
      <c r="G210" s="161">
        <f>'VITESSEVL sens 1 '!AB79</f>
        <v>0</v>
      </c>
      <c r="H210" s="161">
        <f>'VITESSEVL sens 1 '!AC79</f>
        <v>0</v>
      </c>
      <c r="I210" s="161">
        <f>'VITESSEVL sens 1 '!AD79</f>
        <v>0</v>
      </c>
      <c r="J210" s="161">
        <f>'VITESSEVL sens 1 '!AE79</f>
        <v>1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95</v>
      </c>
      <c r="P210" s="161">
        <f>'VITESSEVL sens 1 '!AJ79</f>
        <v>1</v>
      </c>
      <c r="Q210" s="238">
        <f t="shared" si="21"/>
        <v>1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2</v>
      </c>
      <c r="H212" s="161">
        <f>'VITESSEVL sens 1 '!AC80</f>
        <v>1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68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0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0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0</v>
      </c>
      <c r="H216" s="161">
        <f>'VITESSEVL sens 1 '!AC82</f>
        <v>0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0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0</v>
      </c>
      <c r="F218" s="161">
        <f>'VITESSEVL sens 1 '!AA83</f>
        <v>0</v>
      </c>
      <c r="G218" s="161">
        <f>'VITESSEVL sens 1 '!AB83</f>
        <v>0</v>
      </c>
      <c r="H218" s="161">
        <f>'VITESSEVL sens 1 '!AC83</f>
        <v>2</v>
      </c>
      <c r="I218" s="161">
        <f>'VITESSEVL sens 1 '!AD83</f>
        <v>2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80</v>
      </c>
      <c r="P218" s="161">
        <f>'VITESSEVL sens 1 '!AJ83</f>
        <v>2</v>
      </c>
      <c r="Q218" s="238">
        <f t="shared" si="21"/>
        <v>0.5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0</v>
      </c>
      <c r="F220" s="161">
        <f>'VITESSEVL sens 1 '!AA84</f>
        <v>0</v>
      </c>
      <c r="G220" s="161">
        <f>'VITESSEVL sens 1 '!AB84</f>
        <v>1</v>
      </c>
      <c r="H220" s="161">
        <f>'VITESSEVL sens 1 '!AC84</f>
        <v>3</v>
      </c>
      <c r="I220" s="161">
        <f>'VITESSEVL sens 1 '!AD84</f>
        <v>3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78</v>
      </c>
      <c r="P220" s="161">
        <f>'VITESSEVL sens 1 '!AJ84</f>
        <v>3</v>
      </c>
      <c r="Q220" s="238">
        <f t="shared" si="21"/>
        <v>0.42857142857142855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0</v>
      </c>
      <c r="E222" s="161">
        <f>'VITESSEVL sens 1 '!Z85</f>
        <v>0</v>
      </c>
      <c r="F222" s="161">
        <f>'VITESSEVL sens 1 '!AA85</f>
        <v>1</v>
      </c>
      <c r="G222" s="161">
        <f>'VITESSEVL sens 1 '!AB85</f>
        <v>1</v>
      </c>
      <c r="H222" s="161">
        <f>'VITESSEVL sens 1 '!AC85</f>
        <v>3</v>
      </c>
      <c r="I222" s="161">
        <f>'VITESSEVL sens 1 '!AD85</f>
        <v>1</v>
      </c>
      <c r="J222" s="161">
        <f>'VITESSEVL sens 1 '!AE85</f>
        <v>2</v>
      </c>
      <c r="K222" s="161">
        <f>'VITESSEVL sens 1 '!AF85</f>
        <v>0</v>
      </c>
      <c r="L222" s="161">
        <f>'VITESSEVL sens 1 '!AG85</f>
        <v>1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82</v>
      </c>
      <c r="P222" s="161">
        <f>'VITESSEVL sens 1 '!AJ85</f>
        <v>4</v>
      </c>
      <c r="Q222" s="238">
        <f t="shared" si="21"/>
        <v>0.44444444444444442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1</v>
      </c>
      <c r="G223" s="161">
        <f>'VITESSEPL sens 1 '!AB85</f>
        <v>0</v>
      </c>
      <c r="H223" s="161">
        <f>'VITESSEPL sens 1 '!AC85</f>
        <v>1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65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0</v>
      </c>
      <c r="F224" s="161">
        <f>'VITESSEVL sens 1 '!AA86</f>
        <v>0</v>
      </c>
      <c r="G224" s="161">
        <f>'VITESSEVL sens 1 '!AB86</f>
        <v>7</v>
      </c>
      <c r="H224" s="161">
        <f>'VITESSEVL sens 1 '!AC86</f>
        <v>3</v>
      </c>
      <c r="I224" s="161">
        <f>'VITESSEVL sens 1 '!AD86</f>
        <v>5</v>
      </c>
      <c r="J224" s="161">
        <f>'VITESSEVL sens 1 '!AE86</f>
        <v>2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76</v>
      </c>
      <c r="P224" s="161">
        <f>'VITESSEVL sens 1 '!AJ86</f>
        <v>7</v>
      </c>
      <c r="Q224" s="238">
        <f t="shared" si="21"/>
        <v>0.41176470588235292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0</v>
      </c>
      <c r="E226" s="161">
        <f>'VITESSEVL sens 1 '!Z87</f>
        <v>0</v>
      </c>
      <c r="F226" s="161">
        <f>'VITESSEVL sens 1 '!AA87</f>
        <v>1</v>
      </c>
      <c r="G226" s="161">
        <f>'VITESSEVL sens 1 '!AB87</f>
        <v>2</v>
      </c>
      <c r="H226" s="161">
        <f>'VITESSEVL sens 1 '!AC87</f>
        <v>9</v>
      </c>
      <c r="I226" s="161">
        <f>'VITESSEVL sens 1 '!AD87</f>
        <v>7</v>
      </c>
      <c r="J226" s="161">
        <f>'VITESSEVL sens 1 '!AE87</f>
        <v>2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78</v>
      </c>
      <c r="P226" s="161">
        <f>'VITESSEVL sens 1 '!AJ87</f>
        <v>9</v>
      </c>
      <c r="Q226" s="238">
        <f t="shared" si="21"/>
        <v>0.42857142857142855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1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65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0</v>
      </c>
      <c r="E228" s="161">
        <f>'VITESSEVL sens 1 '!Z88</f>
        <v>0</v>
      </c>
      <c r="F228" s="161">
        <f>'VITESSEVL sens 1 '!AA88</f>
        <v>1</v>
      </c>
      <c r="G228" s="161">
        <f>'VITESSEVL sens 1 '!AB88</f>
        <v>4</v>
      </c>
      <c r="H228" s="161">
        <f>'VITESSEVL sens 1 '!AC88</f>
        <v>6</v>
      </c>
      <c r="I228" s="161">
        <f>'VITESSEVL sens 1 '!AD88</f>
        <v>3</v>
      </c>
      <c r="J228" s="161">
        <f>'VITESSEVL sens 1 '!AE88</f>
        <v>2</v>
      </c>
      <c r="K228" s="161">
        <f>'VITESSEVL sens 1 '!AF88</f>
        <v>1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77</v>
      </c>
      <c r="P228" s="161">
        <f>'VITESSEVL sens 1 '!AJ88</f>
        <v>6</v>
      </c>
      <c r="Q228" s="238">
        <f t="shared" si="21"/>
        <v>0.35294117647058826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0</v>
      </c>
      <c r="F230" s="161">
        <f>'VITESSEVL sens 1 '!AA89</f>
        <v>1</v>
      </c>
      <c r="G230" s="161">
        <f>'VITESSEVL sens 1 '!AB89</f>
        <v>2</v>
      </c>
      <c r="H230" s="161">
        <f>'VITESSEVL sens 1 '!AC89</f>
        <v>7</v>
      </c>
      <c r="I230" s="161">
        <f>'VITESSEVL sens 1 '!AD89</f>
        <v>5</v>
      </c>
      <c r="J230" s="161">
        <f>'VITESSEVL sens 1 '!AE89</f>
        <v>2</v>
      </c>
      <c r="K230" s="161">
        <f>'VITESSEVL sens 1 '!AF89</f>
        <v>0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78</v>
      </c>
      <c r="P230" s="161">
        <f>'VITESSEVL sens 1 '!AJ89</f>
        <v>7</v>
      </c>
      <c r="Q230" s="238">
        <f t="shared" si="21"/>
        <v>0.41176470588235292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0</v>
      </c>
      <c r="F232" s="161">
        <f>'VITESSEVL sens 1 '!AA90</f>
        <v>1</v>
      </c>
      <c r="G232" s="161">
        <f>'VITESSEVL sens 1 '!AB90</f>
        <v>0</v>
      </c>
      <c r="H232" s="161">
        <f>'VITESSEVL sens 1 '!AC90</f>
        <v>4</v>
      </c>
      <c r="I232" s="161">
        <f>'VITESSEVL sens 1 '!AD90</f>
        <v>4</v>
      </c>
      <c r="J232" s="161">
        <f>'VITESSEVL sens 1 '!AE90</f>
        <v>1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79</v>
      </c>
      <c r="P232" s="161">
        <f>'VITESSEVL sens 1 '!AJ90</f>
        <v>5</v>
      </c>
      <c r="Q232" s="238">
        <f t="shared" si="21"/>
        <v>0.5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1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75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0</v>
      </c>
      <c r="F234" s="161">
        <f>'VITESSEVL sens 1 '!AA91</f>
        <v>0</v>
      </c>
      <c r="G234" s="161">
        <f>'VITESSEVL sens 1 '!AB91</f>
        <v>0</v>
      </c>
      <c r="H234" s="161">
        <f>'VITESSEVL sens 1 '!AC91</f>
        <v>7</v>
      </c>
      <c r="I234" s="161">
        <f>'VITESSEVL sens 1 '!AD91</f>
        <v>3</v>
      </c>
      <c r="J234" s="161">
        <f>'VITESSEVL sens 1 '!AE91</f>
        <v>5</v>
      </c>
      <c r="K234" s="161">
        <f>'VITESSEVL sens 1 '!AF91</f>
        <v>2</v>
      </c>
      <c r="L234" s="161">
        <f>'VITESSEVL sens 1 '!AG91</f>
        <v>0</v>
      </c>
      <c r="M234" s="161">
        <f>'VITESSEVL sens 1 '!AH91</f>
        <v>1</v>
      </c>
      <c r="N234" s="240">
        <f>'VITESSEVL sens 1 '!AI91</f>
        <v>0</v>
      </c>
      <c r="O234" s="161">
        <f>'VITESSEVL sens 1 '!AK91</f>
        <v>88</v>
      </c>
      <c r="P234" s="161">
        <f>'VITESSEVL sens 1 '!AJ91</f>
        <v>11</v>
      </c>
      <c r="Q234" s="238">
        <f t="shared" si="21"/>
        <v>0.61111111111111116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0</v>
      </c>
      <c r="E236" s="161">
        <f>'VITESSEVL sens 1 '!Z92</f>
        <v>0</v>
      </c>
      <c r="F236" s="161">
        <f>'VITESSEVL sens 1 '!AA92</f>
        <v>1</v>
      </c>
      <c r="G236" s="161">
        <f>'VITESSEVL sens 1 '!AB92</f>
        <v>0</v>
      </c>
      <c r="H236" s="161">
        <f>'VITESSEVL sens 1 '!AC92</f>
        <v>6</v>
      </c>
      <c r="I236" s="161">
        <f>'VITESSEVL sens 1 '!AD92</f>
        <v>5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78</v>
      </c>
      <c r="P236" s="161">
        <f>'VITESSEVL sens 1 '!AJ92</f>
        <v>5</v>
      </c>
      <c r="Q236" s="238">
        <f t="shared" si="21"/>
        <v>0.41666666666666669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0</v>
      </c>
      <c r="E238" s="161">
        <f>'VITESSEVL sens 1 '!Z93</f>
        <v>0</v>
      </c>
      <c r="F238" s="161">
        <f>'VITESSEVL sens 1 '!AA93</f>
        <v>1</v>
      </c>
      <c r="G238" s="161">
        <f>'VITESSEVL sens 1 '!AB93</f>
        <v>2</v>
      </c>
      <c r="H238" s="161">
        <f>'VITESSEVL sens 1 '!AC93</f>
        <v>1</v>
      </c>
      <c r="I238" s="161">
        <f>'VITESSEVL sens 1 '!AD93</f>
        <v>5</v>
      </c>
      <c r="J238" s="161">
        <f>'VITESSEVL sens 1 '!AE93</f>
        <v>1</v>
      </c>
      <c r="K238" s="161">
        <f>'VITESSEVL sens 1 '!AF93</f>
        <v>1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80</v>
      </c>
      <c r="P238" s="161">
        <f>'VITESSEVL sens 1 '!AJ93</f>
        <v>7</v>
      </c>
      <c r="Q238" s="238">
        <f t="shared" si="21"/>
        <v>0.63636363636363635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0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0</v>
      </c>
      <c r="E240" s="161">
        <f>'VITESSEVL sens 1 '!Z94</f>
        <v>0</v>
      </c>
      <c r="F240" s="161">
        <f>'VITESSEVL sens 1 '!AA94</f>
        <v>0</v>
      </c>
      <c r="G240" s="161">
        <f>'VITESSEVL sens 1 '!AB94</f>
        <v>4</v>
      </c>
      <c r="H240" s="161">
        <f>'VITESSEVL sens 1 '!AC94</f>
        <v>9</v>
      </c>
      <c r="I240" s="161">
        <f>'VITESSEVL sens 1 '!AD94</f>
        <v>2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74</v>
      </c>
      <c r="P240" s="161">
        <f>'VITESSEVL sens 1 '!AJ94</f>
        <v>2</v>
      </c>
      <c r="Q240" s="238">
        <f t="shared" si="21"/>
        <v>0.13333333333333333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0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0</v>
      </c>
      <c r="E242" s="161">
        <f>'VITESSEVL sens 1 '!Z95</f>
        <v>0</v>
      </c>
      <c r="F242" s="161">
        <f>'VITESSEVL sens 1 '!AA95</f>
        <v>0</v>
      </c>
      <c r="G242" s="161">
        <f>'VITESSEVL sens 1 '!AB95</f>
        <v>2</v>
      </c>
      <c r="H242" s="161">
        <f>'VITESSEVL sens 1 '!AC95</f>
        <v>4</v>
      </c>
      <c r="I242" s="161">
        <f>'VITESSEVL sens 1 '!AD95</f>
        <v>6</v>
      </c>
      <c r="J242" s="161">
        <f>'VITESSEVL sens 1 '!AE95</f>
        <v>2</v>
      </c>
      <c r="K242" s="161">
        <f>'VITESSEVL sens 1 '!AF95</f>
        <v>1</v>
      </c>
      <c r="L242" s="161">
        <f>'VITESSEVL sens 1 '!AG95</f>
        <v>0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82</v>
      </c>
      <c r="P242" s="161">
        <f>'VITESSEVL sens 1 '!AJ95</f>
        <v>9</v>
      </c>
      <c r="Q242" s="238">
        <f t="shared" si="21"/>
        <v>0.6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0</v>
      </c>
      <c r="E244" s="161">
        <f>'VITESSEVL sens 1 '!Z96</f>
        <v>0</v>
      </c>
      <c r="F244" s="161">
        <f>'VITESSEVL sens 1 '!AA96</f>
        <v>1</v>
      </c>
      <c r="G244" s="161">
        <f>'VITESSEVL sens 1 '!AB96</f>
        <v>7</v>
      </c>
      <c r="H244" s="161">
        <f>'VITESSEVL sens 1 '!AC96</f>
        <v>4</v>
      </c>
      <c r="I244" s="161">
        <f>'VITESSEVL sens 1 '!AD96</f>
        <v>1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69</v>
      </c>
      <c r="P244" s="161">
        <f>'VITESSEVL sens 1 '!AJ96</f>
        <v>1</v>
      </c>
      <c r="Q244" s="238">
        <f t="shared" si="21"/>
        <v>7.6923076923076927E-2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1</v>
      </c>
      <c r="G245" s="161">
        <f>'VITESSEPL sens 1 '!AB96</f>
        <v>1</v>
      </c>
      <c r="H245" s="161">
        <f>'VITESSEPL sens 1 '!AC96</f>
        <v>1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65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0</v>
      </c>
      <c r="F246" s="161">
        <f>'VITESSEVL sens 1 '!AA97</f>
        <v>0</v>
      </c>
      <c r="G246" s="161">
        <f>'VITESSEVL sens 1 '!AB97</f>
        <v>0</v>
      </c>
      <c r="H246" s="161">
        <f>'VITESSEVL sens 1 '!AC97</f>
        <v>5</v>
      </c>
      <c r="I246" s="161">
        <f>'VITESSEVL sens 1 '!AD97</f>
        <v>0</v>
      </c>
      <c r="J246" s="161">
        <f>'VITESSEVL sens 1 '!AE97</f>
        <v>1</v>
      </c>
      <c r="K246" s="161">
        <f>'VITESSEVL sens 1 '!AF97</f>
        <v>1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82</v>
      </c>
      <c r="P246" s="161">
        <f>'VITESSEVL sens 1 '!AJ97</f>
        <v>2</v>
      </c>
      <c r="Q246" s="238">
        <f t="shared" si="21"/>
        <v>0.2857142857142857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0</v>
      </c>
      <c r="F248" s="161">
        <f>'VITESSEVL sens 1 '!AA98</f>
        <v>0</v>
      </c>
      <c r="G248" s="161">
        <f>'VITESSEVL sens 1 '!AB98</f>
        <v>3</v>
      </c>
      <c r="H248" s="161">
        <f>'VITESSEVL sens 1 '!AC98</f>
        <v>1</v>
      </c>
      <c r="I248" s="161">
        <f>'VITESSEVL sens 1 '!AD98</f>
        <v>1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71</v>
      </c>
      <c r="P248" s="161">
        <f>'VITESSEVL sens 1 '!AJ98</f>
        <v>1</v>
      </c>
      <c r="Q248" s="238">
        <f t="shared" si="21"/>
        <v>0.2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0</v>
      </c>
      <c r="G250" s="161">
        <f>'VITESSEVL sens 1 '!AB99</f>
        <v>0</v>
      </c>
      <c r="H250" s="161">
        <f>'VITESSEVL sens 1 '!AC99</f>
        <v>0</v>
      </c>
      <c r="I250" s="161">
        <f>'VITESSEVL sens 1 '!AD99</f>
        <v>1</v>
      </c>
      <c r="J250" s="161">
        <f>'VITESSEVL sens 1 '!AE99</f>
        <v>1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90</v>
      </c>
      <c r="P250" s="161">
        <f>'VITESSEVL sens 1 '!AJ99</f>
        <v>2</v>
      </c>
      <c r="Q250" s="238">
        <f t="shared" si="21"/>
        <v>1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0</v>
      </c>
      <c r="F252" s="161">
        <f>'VITESSEVL sens 1 '!AA100</f>
        <v>0</v>
      </c>
      <c r="G252" s="161">
        <f>'VITESSEVL sens 1 '!AB100</f>
        <v>0</v>
      </c>
      <c r="H252" s="161">
        <f>'VITESSEVL sens 1 '!AC100</f>
        <v>0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0</v>
      </c>
      <c r="P252" s="161">
        <f>'VITESSEVL sens 1 '!AJ100</f>
        <v>0</v>
      </c>
      <c r="Q252" s="238">
        <f t="shared" si="21"/>
        <v>0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0</v>
      </c>
      <c r="D254" s="247">
        <f t="shared" ref="D254:N254" si="22">D252+D250+D248+D246+D244+D242+D240+D238+D236+D234+D232+D230+D228+D226+D224+D222+D220+D218+D216+D214+D212+D210+D208+D206</f>
        <v>0</v>
      </c>
      <c r="E254" s="247">
        <f t="shared" si="22"/>
        <v>1</v>
      </c>
      <c r="F254" s="247">
        <f t="shared" si="22"/>
        <v>8</v>
      </c>
      <c r="G254" s="247">
        <f t="shared" si="22"/>
        <v>39</v>
      </c>
      <c r="H254" s="247">
        <f t="shared" si="22"/>
        <v>80</v>
      </c>
      <c r="I254" s="247">
        <f t="shared" si="22"/>
        <v>55</v>
      </c>
      <c r="J254" s="247">
        <f t="shared" si="22"/>
        <v>22</v>
      </c>
      <c r="K254" s="247">
        <f t="shared" si="22"/>
        <v>6</v>
      </c>
      <c r="L254" s="247">
        <f t="shared" si="22"/>
        <v>1</v>
      </c>
      <c r="M254" s="247">
        <f t="shared" si="22"/>
        <v>1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0</v>
      </c>
      <c r="E255" s="250">
        <f t="shared" si="23"/>
        <v>0</v>
      </c>
      <c r="F255" s="250">
        <f t="shared" si="23"/>
        <v>2</v>
      </c>
      <c r="G255" s="250">
        <f t="shared" si="23"/>
        <v>2</v>
      </c>
      <c r="H255" s="250">
        <f t="shared" si="23"/>
        <v>3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0</v>
      </c>
      <c r="D256" s="254">
        <f t="shared" si="24"/>
        <v>0</v>
      </c>
      <c r="E256" s="254">
        <f t="shared" si="24"/>
        <v>4.6948356807511738E-3</v>
      </c>
      <c r="F256" s="254">
        <f t="shared" si="24"/>
        <v>3.7558685446009391E-2</v>
      </c>
      <c r="G256" s="254">
        <f t="shared" si="24"/>
        <v>0.18309859154929578</v>
      </c>
      <c r="H256" s="254">
        <f t="shared" si="24"/>
        <v>0.37558685446009388</v>
      </c>
      <c r="I256" s="254">
        <f t="shared" si="24"/>
        <v>0.25821596244131456</v>
      </c>
      <c r="J256" s="254">
        <f t="shared" si="24"/>
        <v>0.10328638497652583</v>
      </c>
      <c r="K256" s="254">
        <f t="shared" si="24"/>
        <v>2.8169014084507043E-2</v>
      </c>
      <c r="L256" s="254">
        <f t="shared" si="24"/>
        <v>4.6948356807511738E-3</v>
      </c>
      <c r="M256" s="254">
        <f t="shared" si="24"/>
        <v>4.6948356807511738E-3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</v>
      </c>
      <c r="E257" s="254">
        <f t="shared" si="25"/>
        <v>0</v>
      </c>
      <c r="F257" s="254">
        <f t="shared" si="25"/>
        <v>0.2857142857142857</v>
      </c>
      <c r="G257" s="254">
        <f t="shared" si="25"/>
        <v>0.2857142857142857</v>
      </c>
      <c r="H257" s="254">
        <f t="shared" si="25"/>
        <v>0.42857142857142855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4.6948356807511738E-3</v>
      </c>
      <c r="F258" s="256">
        <f>IF(SUM($C254:$N254)=0,0,SUM(NUIT4_VL4)/SUM($C254:$N254))</f>
        <v>0</v>
      </c>
      <c r="G258" s="256">
        <f>IF(SUM($C254:$N254)=0,0,SUM(NUIT4_VL5)/SUM($C254:$N254))</f>
        <v>1.8779342723004695E-2</v>
      </c>
      <c r="H258" s="256">
        <f>IF(SUM($C254:$N254)=0,0,SUM(NUIT4_VL6)/SUM($C254:$N254))</f>
        <v>2.8169014084507043E-2</v>
      </c>
      <c r="I258" s="256">
        <f>IF(SUM($C254:$N254)=0,0,SUM(NUIT4_VL7)/SUM($C254:$N254))</f>
        <v>9.3896713615023476E-3</v>
      </c>
      <c r="J258" s="256">
        <f>IF(SUM($C254:$N254)=0,0,SUM(NUIT4_VL8)/SUM($C254:$N254))</f>
        <v>9.3896713615023476E-3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0.14285714285714285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0</v>
      </c>
      <c r="D260" s="254">
        <f>IF(SUM($C254:$N254)=0,0,($D254-SUM(NUIT4_VL2))/SUM($C254:$N254))</f>
        <v>0</v>
      </c>
      <c r="E260" s="254">
        <f>IF(SUM($C254:$N254)=0,0,($E254-SUM(NUIT4_VL3))/SUM($C254:$N254))</f>
        <v>0</v>
      </c>
      <c r="F260" s="254">
        <f>IF(SUM($C254:$N254)=0,0,($F254-SUM(NUIT4_VL4))/SUM($C254:$N254))</f>
        <v>3.7558685446009391E-2</v>
      </c>
      <c r="G260" s="254">
        <f>IF(SUM($C254:$N254)=0,0,($G254-SUM(NUIT4_VL5))/SUM($C254:$N254))</f>
        <v>0.16431924882629109</v>
      </c>
      <c r="H260" s="254">
        <f>IF(SUM($C254:$N254)=0,0,($H254-SUM(NUIT4_VL6))/SUM($C254:$N254))</f>
        <v>0.34741784037558687</v>
      </c>
      <c r="I260" s="254">
        <f>IF(SUM($C254:$N254)=0,0,($I254-SUM(NUIT4_VL7))/SUM($C254:$N254))</f>
        <v>0.24882629107981222</v>
      </c>
      <c r="J260" s="254">
        <f>IF(SUM($C254:$N254)=0,0,($J254-SUM(NUIT4_VL8))/SUM($C254:$N254))</f>
        <v>9.3896713615023469E-2</v>
      </c>
      <c r="K260" s="254">
        <f>IF(SUM($C254:$N254)=0,0,($K254-SUM(NUIT4_VL9))/SUM($C254:$N254))</f>
        <v>2.8169014084507043E-2</v>
      </c>
      <c r="L260" s="254">
        <f>IF(SUM($C254:$N254)=0,0,($L254-SUM(NUIT4_VL10))/SUM($C254:$N254))</f>
        <v>4.6948356807511738E-3</v>
      </c>
      <c r="M260" s="254">
        <f>IF(SUM($C254:$N254)=0,0,($M254-SUM(NUIT4_VL11))/SUM($C254:$N254))</f>
        <v>4.6948356807511738E-3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</v>
      </c>
      <c r="E261" s="254">
        <f>IF(SUM($C255:$N255)=0,0,($E255-SUM(Nuit4_PL3))/SUM($C255:$N255))</f>
        <v>0</v>
      </c>
      <c r="F261" s="254">
        <f>IF(SUM($C255:$N255)=0,0,($F255-SUM(Nuit4_PL4))/SUM($C255:$N255))</f>
        <v>0.2857142857142857</v>
      </c>
      <c r="G261" s="254">
        <f>IF(SUM($C255:$N255)=0,0,($G255-SUM(Nuit4_PL5))/SUM($C255:$N255))</f>
        <v>0.2857142857142857</v>
      </c>
      <c r="H261" s="254">
        <f>IF(SUM($C255:$N255)=0,0,($H255-SUM(Nuit4_PL6))/SUM($C255:$N255))</f>
        <v>0.42857142857142855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0</v>
      </c>
      <c r="D262" s="258">
        <f t="shared" si="26"/>
        <v>0</v>
      </c>
      <c r="E262" s="258">
        <f t="shared" si="26"/>
        <v>4.1666666666666664E-2</v>
      </c>
      <c r="F262" s="258">
        <f t="shared" si="26"/>
        <v>0.33333333333333331</v>
      </c>
      <c r="G262" s="258">
        <f t="shared" si="26"/>
        <v>1.625</v>
      </c>
      <c r="H262" s="258">
        <f t="shared" si="26"/>
        <v>3.3333333333333335</v>
      </c>
      <c r="I262" s="258">
        <f t="shared" si="26"/>
        <v>2.2916666666666665</v>
      </c>
      <c r="J262" s="258">
        <f t="shared" si="26"/>
        <v>0.91666666666666663</v>
      </c>
      <c r="K262" s="258">
        <f t="shared" si="26"/>
        <v>0.25</v>
      </c>
      <c r="L262" s="258">
        <f t="shared" si="26"/>
        <v>4.1666666666666664E-2</v>
      </c>
      <c r="M262" s="258">
        <f t="shared" si="26"/>
        <v>4.1666666666666664E-2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0</v>
      </c>
      <c r="E263" s="258">
        <f t="shared" si="26"/>
        <v>0</v>
      </c>
      <c r="F263" s="258">
        <f t="shared" si="26"/>
        <v>8.3333333333333329E-2</v>
      </c>
      <c r="G263" s="258">
        <f t="shared" si="26"/>
        <v>8.3333333333333329E-2</v>
      </c>
      <c r="H263" s="258">
        <f t="shared" si="26"/>
        <v>0.125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213</v>
      </c>
      <c r="C265" s="396"/>
      <c r="D265" s="397"/>
      <c r="E265" s="248" t="s">
        <v>2</v>
      </c>
      <c r="F265" s="393">
        <f>Synthese!AC$15</f>
        <v>78</v>
      </c>
      <c r="G265" s="393"/>
      <c r="H265" s="394"/>
      <c r="I265" s="392">
        <f>S4</f>
        <v>90</v>
      </c>
      <c r="J265" s="393"/>
      <c r="K265" s="394"/>
      <c r="L265" s="392">
        <f>T4</f>
        <v>77</v>
      </c>
      <c r="M265" s="393"/>
      <c r="N265" s="394"/>
      <c r="O265" s="392">
        <f>U4</f>
        <v>66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7</v>
      </c>
      <c r="C266" s="383"/>
      <c r="D266" s="384"/>
      <c r="E266" s="259" t="s">
        <v>3</v>
      </c>
      <c r="F266" s="378">
        <f>Synthese!AD$15</f>
        <v>66</v>
      </c>
      <c r="G266" s="378"/>
      <c r="H266" s="379"/>
      <c r="I266" s="395">
        <f>S11</f>
        <v>77</v>
      </c>
      <c r="J266" s="378"/>
      <c r="K266" s="379"/>
      <c r="L266" s="395">
        <f>T11</f>
        <v>70</v>
      </c>
      <c r="M266" s="378"/>
      <c r="N266" s="379"/>
      <c r="O266" s="395">
        <f>U11</f>
        <v>55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198</v>
      </c>
      <c r="C268" s="396"/>
      <c r="D268" s="397"/>
      <c r="E268" s="248" t="s">
        <v>2</v>
      </c>
      <c r="F268" s="396">
        <f>'Synthese debit'!K$33-'Synthese debit'!L$33</f>
        <v>15</v>
      </c>
      <c r="G268" s="396"/>
      <c r="H268" s="397"/>
      <c r="I268" s="262">
        <f>W4</f>
        <v>0.41666666666666669</v>
      </c>
      <c r="J268" s="250"/>
      <c r="K268" s="249">
        <f>V4</f>
        <v>21</v>
      </c>
      <c r="L268" s="262">
        <f>Y4</f>
        <v>4.1666666666666664E-2</v>
      </c>
      <c r="M268" s="250"/>
      <c r="N268" s="249">
        <f>X4</f>
        <v>8</v>
      </c>
      <c r="O268" s="248" t="s">
        <v>2</v>
      </c>
      <c r="P268" s="408">
        <f>AH4</f>
        <v>11.823585319661699</v>
      </c>
      <c r="Q268" s="409"/>
    </row>
    <row r="269" spans="1:17" ht="9.9" customHeight="1" x14ac:dyDescent="0.25">
      <c r="A269" s="259" t="s">
        <v>3</v>
      </c>
      <c r="B269" s="383">
        <f>'Synthese debit'!L$36</f>
        <v>7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0.79166666666666663</v>
      </c>
      <c r="J269" s="261"/>
      <c r="K269" s="260">
        <f>Z4</f>
        <v>3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9.0092545011597203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0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1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105</v>
      </c>
      <c r="P273" s="161">
        <f>'VITESSEVL sens 1 '!AJ101</f>
        <v>1</v>
      </c>
      <c r="Q273" s="238">
        <f t="shared" ref="Q273:Q320" si="28">IF(SUM(C273:N273)=0,0,P273/SUM(C273:N273))</f>
        <v>1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0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0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0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0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0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0</v>
      </c>
      <c r="F281" s="161">
        <f>'VITESSEVL sens 1 '!AA105</f>
        <v>0</v>
      </c>
      <c r="G281" s="161">
        <f>'VITESSEVL sens 1 '!AB105</f>
        <v>1</v>
      </c>
      <c r="H281" s="161">
        <f>'VITESSEVL sens 1 '!AC105</f>
        <v>1</v>
      </c>
      <c r="I281" s="161">
        <f>'VITESSEVL sens 1 '!AD105</f>
        <v>0</v>
      </c>
      <c r="J281" s="161">
        <f>'VITESSEVL sens 1 '!AE105</f>
        <v>1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78</v>
      </c>
      <c r="P281" s="161">
        <f>'VITESSEVL sens 1 '!AJ105</f>
        <v>1</v>
      </c>
      <c r="Q281" s="238">
        <f t="shared" si="28"/>
        <v>0.33333333333333331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0</v>
      </c>
      <c r="F282" s="161">
        <f>'VITESSEPL sens 1 '!AA105</f>
        <v>1</v>
      </c>
      <c r="G282" s="161">
        <f>'VITESSEPL sens 1 '!AB105</f>
        <v>1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60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0</v>
      </c>
      <c r="E283" s="161">
        <f>'VITESSEVL sens 1 '!Z106</f>
        <v>0</v>
      </c>
      <c r="F283" s="161">
        <f>'VITESSEVL sens 1 '!AA106</f>
        <v>0</v>
      </c>
      <c r="G283" s="161">
        <f>'VITESSEVL sens 1 '!AB106</f>
        <v>1</v>
      </c>
      <c r="H283" s="161">
        <f>'VITESSEVL sens 1 '!AC106</f>
        <v>5</v>
      </c>
      <c r="I283" s="161">
        <f>'VITESSEVL sens 1 '!AD106</f>
        <v>1</v>
      </c>
      <c r="J283" s="161">
        <f>'VITESSEVL sens 1 '!AE106</f>
        <v>0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75</v>
      </c>
      <c r="P283" s="161">
        <f>'VITESSEVL sens 1 '!AJ106</f>
        <v>1</v>
      </c>
      <c r="Q283" s="238">
        <f t="shared" si="28"/>
        <v>0.14285714285714285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0</v>
      </c>
      <c r="F284" s="161">
        <f>'VITESSEPL sens 1 '!AA106</f>
        <v>2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55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0</v>
      </c>
      <c r="E285" s="161">
        <f>'VITESSEVL sens 1 '!Z107</f>
        <v>0</v>
      </c>
      <c r="F285" s="161">
        <f>'VITESSEVL sens 1 '!AA107</f>
        <v>2</v>
      </c>
      <c r="G285" s="161">
        <f>'VITESSEVL sens 1 '!AB107</f>
        <v>3</v>
      </c>
      <c r="H285" s="161">
        <f>'VITESSEVL sens 1 '!AC107</f>
        <v>6</v>
      </c>
      <c r="I285" s="161">
        <f>'VITESSEVL sens 1 '!AD107</f>
        <v>3</v>
      </c>
      <c r="J285" s="161">
        <f>'VITESSEVL sens 1 '!AE107</f>
        <v>2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75</v>
      </c>
      <c r="P285" s="161">
        <f>'VITESSEVL sens 1 '!AJ107</f>
        <v>5</v>
      </c>
      <c r="Q285" s="238">
        <f t="shared" si="28"/>
        <v>0.3125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0</v>
      </c>
      <c r="E286" s="161">
        <f>'VITESSEPL sens 1 '!Z107</f>
        <v>0</v>
      </c>
      <c r="F286" s="161">
        <f>'VITESSEPL sens 1 '!AA107</f>
        <v>2</v>
      </c>
      <c r="G286" s="161">
        <f>'VITESSEPL sens 1 '!AB107</f>
        <v>3</v>
      </c>
      <c r="H286" s="161">
        <f>'VITESSEPL sens 1 '!AC107</f>
        <v>0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61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0</v>
      </c>
      <c r="D287" s="161">
        <f>'VITESSEVL sens 1 '!Y108</f>
        <v>0</v>
      </c>
      <c r="E287" s="161">
        <f>'VITESSEVL sens 1 '!Z108</f>
        <v>0</v>
      </c>
      <c r="F287" s="161">
        <f>'VITESSEVL sens 1 '!AA108</f>
        <v>0</v>
      </c>
      <c r="G287" s="161">
        <f>'VITESSEVL sens 1 '!AB108</f>
        <v>5</v>
      </c>
      <c r="H287" s="161">
        <f>'VITESSEVL sens 1 '!AC108</f>
        <v>5</v>
      </c>
      <c r="I287" s="161">
        <f>'VITESSEVL sens 1 '!AD108</f>
        <v>6</v>
      </c>
      <c r="J287" s="161">
        <f>'VITESSEVL sens 1 '!AE108</f>
        <v>0</v>
      </c>
      <c r="K287" s="161">
        <f>'VITESSEVL sens 1 '!AF108</f>
        <v>0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76</v>
      </c>
      <c r="P287" s="161">
        <f>'VITESSEVL sens 1 '!AJ108</f>
        <v>6</v>
      </c>
      <c r="Q287" s="238">
        <f t="shared" si="28"/>
        <v>0.375</v>
      </c>
    </row>
    <row r="288" spans="1:17" x14ac:dyDescent="0.25">
      <c r="A288" s="239"/>
      <c r="B288" s="234" t="s">
        <v>3</v>
      </c>
      <c r="C288" s="235">
        <f>'VITESSEPL sens 1 '!X108</f>
        <v>0</v>
      </c>
      <c r="D288" s="161">
        <f>'VITESSEPL sens 1 '!Y108</f>
        <v>0</v>
      </c>
      <c r="E288" s="161">
        <f>'VITESSEPL sens 1 '!Z108</f>
        <v>0</v>
      </c>
      <c r="F288" s="161">
        <f>'VITESSEPL sens 1 '!AA108</f>
        <v>6</v>
      </c>
      <c r="G288" s="161">
        <f>'VITESSEPL sens 1 '!AB108</f>
        <v>16</v>
      </c>
      <c r="H288" s="161">
        <f>'VITESSEPL sens 1 '!AC108</f>
        <v>4</v>
      </c>
      <c r="I288" s="161">
        <f>'VITESSEPL sens 1 '!AD108</f>
        <v>1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65</v>
      </c>
      <c r="P288" s="161">
        <f>'VITESSEPL sens 1 '!AJ108</f>
        <v>1</v>
      </c>
      <c r="Q288" s="238">
        <f t="shared" si="28"/>
        <v>3.7037037037037035E-2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0</v>
      </c>
      <c r="D289" s="161">
        <f>'VITESSEVL sens 1 '!Y109</f>
        <v>0</v>
      </c>
      <c r="E289" s="161">
        <f>'VITESSEVL sens 1 '!Z109</f>
        <v>0</v>
      </c>
      <c r="F289" s="161">
        <f>'VITESSEVL sens 1 '!AA109</f>
        <v>1</v>
      </c>
      <c r="G289" s="161">
        <f>'VITESSEVL sens 1 '!AB109</f>
        <v>5</v>
      </c>
      <c r="H289" s="161">
        <f>'VITESSEVL sens 1 '!AC109</f>
        <v>9</v>
      </c>
      <c r="I289" s="161">
        <f>'VITESSEVL sens 1 '!AD109</f>
        <v>4</v>
      </c>
      <c r="J289" s="161">
        <f>'VITESSEVL sens 1 '!AE109</f>
        <v>0</v>
      </c>
      <c r="K289" s="161">
        <f>'VITESSEVL sens 1 '!AF109</f>
        <v>1</v>
      </c>
      <c r="L289" s="161">
        <f>'VITESSEVL sens 1 '!AG109</f>
        <v>0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75</v>
      </c>
      <c r="P289" s="161">
        <f>'VITESSEVL sens 1 '!AJ109</f>
        <v>5</v>
      </c>
      <c r="Q289" s="238">
        <f t="shared" si="28"/>
        <v>0.25</v>
      </c>
    </row>
    <row r="290" spans="1:17" x14ac:dyDescent="0.25">
      <c r="A290" s="239"/>
      <c r="B290" s="234" t="s">
        <v>3</v>
      </c>
      <c r="C290" s="235">
        <f>'VITESSEPL sens 1 '!X109</f>
        <v>0</v>
      </c>
      <c r="D290" s="161">
        <f>'VITESSEPL sens 1 '!Y109</f>
        <v>0</v>
      </c>
      <c r="E290" s="161">
        <f>'VITESSEPL sens 1 '!Z109</f>
        <v>2</v>
      </c>
      <c r="F290" s="161">
        <f>'VITESSEPL sens 1 '!AA109</f>
        <v>15</v>
      </c>
      <c r="G290" s="161">
        <f>'VITESSEPL sens 1 '!AB109</f>
        <v>16</v>
      </c>
      <c r="H290" s="161">
        <f>'VITESSEPL sens 1 '!AC109</f>
        <v>9</v>
      </c>
      <c r="I290" s="161">
        <f>'VITESSEPL sens 1 '!AD109</f>
        <v>1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63</v>
      </c>
      <c r="P290" s="161">
        <f>'VITESSEPL sens 1 '!AJ109</f>
        <v>1</v>
      </c>
      <c r="Q290" s="238">
        <f t="shared" si="28"/>
        <v>2.3255813953488372E-2</v>
      </c>
    </row>
    <row r="291" spans="1:17" x14ac:dyDescent="0.25">
      <c r="A291" s="233">
        <v>0.375</v>
      </c>
      <c r="B291" s="234" t="s">
        <v>2</v>
      </c>
      <c r="C291" s="235">
        <f>'VITESSEVL sens 1 '!X110</f>
        <v>0</v>
      </c>
      <c r="D291" s="161">
        <f>'VITESSEVL sens 1 '!Y110</f>
        <v>0</v>
      </c>
      <c r="E291" s="161">
        <f>'VITESSEVL sens 1 '!Z110</f>
        <v>0</v>
      </c>
      <c r="F291" s="161">
        <f>'VITESSEVL sens 1 '!AA110</f>
        <v>1</v>
      </c>
      <c r="G291" s="161">
        <f>'VITESSEVL sens 1 '!AB110</f>
        <v>3</v>
      </c>
      <c r="H291" s="161">
        <f>'VITESSEVL sens 1 '!AC110</f>
        <v>2</v>
      </c>
      <c r="I291" s="161">
        <f>'VITESSEVL sens 1 '!AD110</f>
        <v>2</v>
      </c>
      <c r="J291" s="161">
        <f>'VITESSEVL sens 1 '!AE110</f>
        <v>4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79</v>
      </c>
      <c r="P291" s="161">
        <f>'VITESSEVL sens 1 '!AJ110</f>
        <v>6</v>
      </c>
      <c r="Q291" s="238">
        <f t="shared" si="28"/>
        <v>0.5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0</v>
      </c>
      <c r="E292" s="161">
        <f>'VITESSEPL sens 1 '!Z110</f>
        <v>1</v>
      </c>
      <c r="F292" s="161">
        <f>'VITESSEPL sens 1 '!AA110</f>
        <v>5</v>
      </c>
      <c r="G292" s="161">
        <f>'VITESSEPL sens 1 '!AB110</f>
        <v>14</v>
      </c>
      <c r="H292" s="161">
        <f>'VITESSEPL sens 1 '!AC110</f>
        <v>5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64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0</v>
      </c>
      <c r="D293" s="161">
        <f>'VITESSEVL sens 1 '!Y111</f>
        <v>0</v>
      </c>
      <c r="E293" s="161">
        <f>'VITESSEVL sens 1 '!Z111</f>
        <v>0</v>
      </c>
      <c r="F293" s="161">
        <f>'VITESSEVL sens 1 '!AA111</f>
        <v>2</v>
      </c>
      <c r="G293" s="161">
        <f>'VITESSEVL sens 1 '!AB111</f>
        <v>6</v>
      </c>
      <c r="H293" s="161">
        <f>'VITESSEVL sens 1 '!AC111</f>
        <v>4</v>
      </c>
      <c r="I293" s="161">
        <f>'VITESSEVL sens 1 '!AD111</f>
        <v>4</v>
      </c>
      <c r="J293" s="161">
        <f>'VITESSEVL sens 1 '!AE111</f>
        <v>1</v>
      </c>
      <c r="K293" s="161">
        <f>'VITESSEVL sens 1 '!AF111</f>
        <v>0</v>
      </c>
      <c r="L293" s="161">
        <f>'VITESSEVL sens 1 '!AG111</f>
        <v>1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75</v>
      </c>
      <c r="P293" s="161">
        <f>'VITESSEVL sens 1 '!AJ111</f>
        <v>6</v>
      </c>
      <c r="Q293" s="238">
        <f t="shared" si="28"/>
        <v>0.33333333333333331</v>
      </c>
    </row>
    <row r="294" spans="1:17" x14ac:dyDescent="0.25">
      <c r="A294" s="239"/>
      <c r="B294" s="234" t="s">
        <v>3</v>
      </c>
      <c r="C294" s="235">
        <f>'VITESSEPL sens 1 '!X111</f>
        <v>0</v>
      </c>
      <c r="D294" s="161">
        <f>'VITESSEPL sens 1 '!Y111</f>
        <v>0</v>
      </c>
      <c r="E294" s="161">
        <f>'VITESSEPL sens 1 '!Z111</f>
        <v>0</v>
      </c>
      <c r="F294" s="161">
        <f>'VITESSEPL sens 1 '!AA111</f>
        <v>5</v>
      </c>
      <c r="G294" s="161">
        <f>'VITESSEPL sens 1 '!AB111</f>
        <v>12</v>
      </c>
      <c r="H294" s="161">
        <f>'VITESSEPL sens 1 '!AC111</f>
        <v>4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65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0</v>
      </c>
      <c r="D295" s="161">
        <f>'VITESSEVL sens 1 '!Y112</f>
        <v>0</v>
      </c>
      <c r="E295" s="161">
        <f>'VITESSEVL sens 1 '!Z112</f>
        <v>0</v>
      </c>
      <c r="F295" s="161">
        <f>'VITESSEVL sens 1 '!AA112</f>
        <v>4</v>
      </c>
      <c r="G295" s="161">
        <f>'VITESSEVL sens 1 '!AB112</f>
        <v>3</v>
      </c>
      <c r="H295" s="161">
        <f>'VITESSEVL sens 1 '!AC112</f>
        <v>4</v>
      </c>
      <c r="I295" s="161">
        <f>'VITESSEVL sens 1 '!AD112</f>
        <v>1</v>
      </c>
      <c r="J295" s="161">
        <f>'VITESSEVL sens 1 '!AE112</f>
        <v>2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1</v>
      </c>
      <c r="N295" s="240">
        <f>'VITESSEVL sens 1 '!AI112</f>
        <v>0</v>
      </c>
      <c r="O295" s="161">
        <f>'VITESSEVL sens 1 '!AK112</f>
        <v>74</v>
      </c>
      <c r="P295" s="161">
        <f>'VITESSEVL sens 1 '!AJ112</f>
        <v>4</v>
      </c>
      <c r="Q295" s="238">
        <f t="shared" si="28"/>
        <v>0.26666666666666666</v>
      </c>
    </row>
    <row r="296" spans="1:17" x14ac:dyDescent="0.25">
      <c r="A296" s="239"/>
      <c r="B296" s="234" t="s">
        <v>3</v>
      </c>
      <c r="C296" s="235">
        <f>'VITESSEPL sens 1 '!X112</f>
        <v>0</v>
      </c>
      <c r="D296" s="161">
        <f>'VITESSEPL sens 1 '!Y112</f>
        <v>0</v>
      </c>
      <c r="E296" s="161">
        <f>'VITESSEPL sens 1 '!Z112</f>
        <v>1</v>
      </c>
      <c r="F296" s="161">
        <f>'VITESSEPL sens 1 '!AA112</f>
        <v>6</v>
      </c>
      <c r="G296" s="161">
        <f>'VITESSEPL sens 1 '!AB112</f>
        <v>11</v>
      </c>
      <c r="H296" s="161">
        <f>'VITESSEPL sens 1 '!AC112</f>
        <v>2</v>
      </c>
      <c r="I296" s="161">
        <f>'VITESSEPL sens 1 '!AD112</f>
        <v>1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63</v>
      </c>
      <c r="P296" s="161">
        <f>'VITESSEPL sens 1 '!AJ112</f>
        <v>1</v>
      </c>
      <c r="Q296" s="238">
        <f t="shared" si="28"/>
        <v>4.7619047619047616E-2</v>
      </c>
    </row>
    <row r="297" spans="1:17" x14ac:dyDescent="0.25">
      <c r="A297" s="233">
        <v>0.5</v>
      </c>
      <c r="B297" s="234" t="s">
        <v>2</v>
      </c>
      <c r="C297" s="235">
        <f>'VITESSEVL sens 1 '!X113</f>
        <v>0</v>
      </c>
      <c r="D297" s="161">
        <f>'VITESSEVL sens 1 '!Y113</f>
        <v>0</v>
      </c>
      <c r="E297" s="161">
        <f>'VITESSEVL sens 1 '!Z113</f>
        <v>0</v>
      </c>
      <c r="F297" s="161">
        <f>'VITESSEVL sens 1 '!AA113</f>
        <v>0</v>
      </c>
      <c r="G297" s="161">
        <f>'VITESSEVL sens 1 '!AB113</f>
        <v>3</v>
      </c>
      <c r="H297" s="161">
        <f>'VITESSEVL sens 1 '!AC113</f>
        <v>15</v>
      </c>
      <c r="I297" s="161">
        <f>'VITESSEVL sens 1 '!AD113</f>
        <v>7</v>
      </c>
      <c r="J297" s="161">
        <f>'VITESSEVL sens 1 '!AE113</f>
        <v>0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77</v>
      </c>
      <c r="P297" s="161">
        <f>'VITESSEVL sens 1 '!AJ113</f>
        <v>7</v>
      </c>
      <c r="Q297" s="238">
        <f t="shared" si="28"/>
        <v>0.28000000000000003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0</v>
      </c>
      <c r="E298" s="161">
        <f>'VITESSEPL sens 1 '!Z113</f>
        <v>1</v>
      </c>
      <c r="F298" s="161">
        <f>'VITESSEPL sens 1 '!AA113</f>
        <v>4</v>
      </c>
      <c r="G298" s="161">
        <f>'VITESSEPL sens 1 '!AB113</f>
        <v>10</v>
      </c>
      <c r="H298" s="161">
        <f>'VITESSEPL sens 1 '!AC113</f>
        <v>9</v>
      </c>
      <c r="I298" s="161">
        <f>'VITESSEPL sens 1 '!AD113</f>
        <v>1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67</v>
      </c>
      <c r="P298" s="161">
        <f>'VITESSEPL sens 1 '!AJ113</f>
        <v>1</v>
      </c>
      <c r="Q298" s="238">
        <f t="shared" si="28"/>
        <v>0.04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0</v>
      </c>
      <c r="E299" s="161">
        <f>'VITESSEVL sens 1 '!Z114</f>
        <v>0</v>
      </c>
      <c r="F299" s="161">
        <f>'VITESSEVL sens 1 '!AA114</f>
        <v>2</v>
      </c>
      <c r="G299" s="161">
        <f>'VITESSEVL sens 1 '!AB114</f>
        <v>9</v>
      </c>
      <c r="H299" s="161">
        <f>'VITESSEVL sens 1 '!AC114</f>
        <v>24</v>
      </c>
      <c r="I299" s="161">
        <f>'VITESSEVL sens 1 '!AD114</f>
        <v>16</v>
      </c>
      <c r="J299" s="161">
        <f>'VITESSEVL sens 1 '!AE114</f>
        <v>4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77</v>
      </c>
      <c r="P299" s="161">
        <f>'VITESSEVL sens 1 '!AJ114</f>
        <v>20</v>
      </c>
      <c r="Q299" s="238">
        <f t="shared" si="28"/>
        <v>0.36363636363636365</v>
      </c>
    </row>
    <row r="300" spans="1:17" x14ac:dyDescent="0.25">
      <c r="A300" s="239"/>
      <c r="B300" s="234" t="s">
        <v>3</v>
      </c>
      <c r="C300" s="235">
        <f>'VITESSEPL sens 1 '!X114</f>
        <v>0</v>
      </c>
      <c r="D300" s="161">
        <f>'VITESSEPL sens 1 '!Y114</f>
        <v>0</v>
      </c>
      <c r="E300" s="161">
        <f>'VITESSEPL sens 1 '!Z114</f>
        <v>0</v>
      </c>
      <c r="F300" s="161">
        <f>'VITESSEPL sens 1 '!AA114</f>
        <v>2</v>
      </c>
      <c r="G300" s="161">
        <f>'VITESSEPL sens 1 '!AB114</f>
        <v>13</v>
      </c>
      <c r="H300" s="161">
        <f>'VITESSEPL sens 1 '!AC114</f>
        <v>3</v>
      </c>
      <c r="I300" s="161">
        <f>'VITESSEPL sens 1 '!AD114</f>
        <v>0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66</v>
      </c>
      <c r="P300" s="161">
        <f>'VITESSEPL sens 1 '!AJ114</f>
        <v>0</v>
      </c>
      <c r="Q300" s="238">
        <f t="shared" si="28"/>
        <v>0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0</v>
      </c>
      <c r="E301" s="161">
        <f>'VITESSEVL sens 1 '!Z115</f>
        <v>0</v>
      </c>
      <c r="F301" s="161">
        <f>'VITESSEVL sens 1 '!AA115</f>
        <v>1</v>
      </c>
      <c r="G301" s="161">
        <f>'VITESSEVL sens 1 '!AB115</f>
        <v>7</v>
      </c>
      <c r="H301" s="161">
        <f>'VITESSEVL sens 1 '!AC115</f>
        <v>12</v>
      </c>
      <c r="I301" s="161">
        <f>'VITESSEVL sens 1 '!AD115</f>
        <v>6</v>
      </c>
      <c r="J301" s="161">
        <f>'VITESSEVL sens 1 '!AE115</f>
        <v>2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75</v>
      </c>
      <c r="P301" s="161">
        <f>'VITESSEVL sens 1 '!AJ115</f>
        <v>8</v>
      </c>
      <c r="Q301" s="238">
        <f t="shared" si="28"/>
        <v>0.2857142857142857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0</v>
      </c>
      <c r="E302" s="161">
        <f>'VITESSEPL sens 1 '!Z115</f>
        <v>0</v>
      </c>
      <c r="F302" s="161">
        <f>'VITESSEPL sens 1 '!AA115</f>
        <v>4</v>
      </c>
      <c r="G302" s="161">
        <f>'VITESSEPL sens 1 '!AB115</f>
        <v>11</v>
      </c>
      <c r="H302" s="161">
        <f>'VITESSEPL sens 1 '!AC115</f>
        <v>5</v>
      </c>
      <c r="I302" s="161">
        <f>'VITESSEPL sens 1 '!AD115</f>
        <v>0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66</v>
      </c>
      <c r="P302" s="161">
        <f>'VITESSEPL sens 1 '!AJ115</f>
        <v>0</v>
      </c>
      <c r="Q302" s="238">
        <f t="shared" si="28"/>
        <v>0</v>
      </c>
    </row>
    <row r="303" spans="1:17" x14ac:dyDescent="0.25">
      <c r="A303" s="233">
        <v>0.625</v>
      </c>
      <c r="B303" s="234" t="s">
        <v>2</v>
      </c>
      <c r="C303" s="235">
        <f>'VITESSEVL sens 1 '!X116</f>
        <v>0</v>
      </c>
      <c r="D303" s="161">
        <f>'VITESSEVL sens 1 '!Y116</f>
        <v>0</v>
      </c>
      <c r="E303" s="161">
        <f>'VITESSEVL sens 1 '!Z116</f>
        <v>0</v>
      </c>
      <c r="F303" s="161">
        <f>'VITESSEVL sens 1 '!AA116</f>
        <v>2</v>
      </c>
      <c r="G303" s="161">
        <f>'VITESSEVL sens 1 '!AB116</f>
        <v>3</v>
      </c>
      <c r="H303" s="161">
        <f>'VITESSEVL sens 1 '!AC116</f>
        <v>3</v>
      </c>
      <c r="I303" s="161">
        <f>'VITESSEVL sens 1 '!AD116</f>
        <v>6</v>
      </c>
      <c r="J303" s="161">
        <f>'VITESSEVL sens 1 '!AE116</f>
        <v>4</v>
      </c>
      <c r="K303" s="161">
        <f>'VITESSEVL sens 1 '!AF116</f>
        <v>1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80</v>
      </c>
      <c r="P303" s="161">
        <f>'VITESSEVL sens 1 '!AJ116</f>
        <v>11</v>
      </c>
      <c r="Q303" s="238">
        <f t="shared" si="28"/>
        <v>0.57894736842105265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0</v>
      </c>
      <c r="E304" s="161">
        <f>'VITESSEPL sens 1 '!Z116</f>
        <v>1</v>
      </c>
      <c r="F304" s="161">
        <f>'VITESSEPL sens 1 '!AA116</f>
        <v>8</v>
      </c>
      <c r="G304" s="161">
        <f>'VITESSEPL sens 1 '!AB116</f>
        <v>10</v>
      </c>
      <c r="H304" s="161">
        <f>'VITESSEPL sens 1 '!AC116</f>
        <v>10</v>
      </c>
      <c r="I304" s="161">
        <f>'VITESSEPL sens 1 '!AD116</f>
        <v>0</v>
      </c>
      <c r="J304" s="161">
        <f>'VITESSEPL sens 1 '!AE116</f>
        <v>0</v>
      </c>
      <c r="K304" s="161">
        <f>'VITESSEPL sens 1 '!AF116</f>
        <v>1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66</v>
      </c>
      <c r="P304" s="161">
        <f>'VITESSEPL sens 1 '!AJ116</f>
        <v>1</v>
      </c>
      <c r="Q304" s="238">
        <f t="shared" si="28"/>
        <v>3.3333333333333333E-2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0</v>
      </c>
      <c r="E305" s="161">
        <f>'VITESSEVL sens 1 '!Z117</f>
        <v>0</v>
      </c>
      <c r="F305" s="161">
        <f>'VITESSEVL sens 1 '!AA117</f>
        <v>1</v>
      </c>
      <c r="G305" s="161">
        <f>'VITESSEVL sens 1 '!AB117</f>
        <v>16</v>
      </c>
      <c r="H305" s="161">
        <f>'VITESSEVL sens 1 '!AC117</f>
        <v>14</v>
      </c>
      <c r="I305" s="161">
        <f>'VITESSEVL sens 1 '!AD117</f>
        <v>9</v>
      </c>
      <c r="J305" s="161">
        <f>'VITESSEVL sens 1 '!AE117</f>
        <v>1</v>
      </c>
      <c r="K305" s="161">
        <f>'VITESSEVL sens 1 '!AF117</f>
        <v>2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75</v>
      </c>
      <c r="P305" s="161">
        <f>'VITESSEVL sens 1 '!AJ117</f>
        <v>12</v>
      </c>
      <c r="Q305" s="238">
        <f t="shared" si="28"/>
        <v>0.27906976744186046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0</v>
      </c>
      <c r="E306" s="161">
        <f>'VITESSEPL sens 1 '!Z117</f>
        <v>0</v>
      </c>
      <c r="F306" s="161">
        <f>'VITESSEPL sens 1 '!AA117</f>
        <v>5</v>
      </c>
      <c r="G306" s="161">
        <f>'VITESSEPL sens 1 '!AB117</f>
        <v>9</v>
      </c>
      <c r="H306" s="161">
        <f>'VITESSEPL sens 1 '!AC117</f>
        <v>4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64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0</v>
      </c>
      <c r="D307" s="161">
        <f>'VITESSEVL sens 1 '!Y118</f>
        <v>0</v>
      </c>
      <c r="E307" s="161">
        <f>'VITESSEVL sens 1 '!Z118</f>
        <v>0</v>
      </c>
      <c r="F307" s="161">
        <f>'VITESSEVL sens 1 '!AA118</f>
        <v>1</v>
      </c>
      <c r="G307" s="161">
        <f>'VITESSEVL sens 1 '!AB118</f>
        <v>14</v>
      </c>
      <c r="H307" s="161">
        <f>'VITESSEVL sens 1 '!AC118</f>
        <v>15</v>
      </c>
      <c r="I307" s="161">
        <f>'VITESSEVL sens 1 '!AD118</f>
        <v>19</v>
      </c>
      <c r="J307" s="161">
        <f>'VITESSEVL sens 1 '!AE118</f>
        <v>8</v>
      </c>
      <c r="K307" s="161">
        <f>'VITESSEVL sens 1 '!AF118</f>
        <v>1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79</v>
      </c>
      <c r="P307" s="161">
        <f>'VITESSEVL sens 1 '!AJ118</f>
        <v>28</v>
      </c>
      <c r="Q307" s="238">
        <f t="shared" si="28"/>
        <v>0.48275862068965519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0</v>
      </c>
      <c r="E308" s="161">
        <f>'VITESSEPL sens 1 '!Z118</f>
        <v>0</v>
      </c>
      <c r="F308" s="161">
        <f>'VITESSEPL sens 1 '!AA118</f>
        <v>5</v>
      </c>
      <c r="G308" s="161">
        <f>'VITESSEPL sens 1 '!AB118</f>
        <v>8</v>
      </c>
      <c r="H308" s="161">
        <f>'VITESSEPL sens 1 '!AC118</f>
        <v>3</v>
      </c>
      <c r="I308" s="161">
        <f>'VITESSEPL sens 1 '!AD118</f>
        <v>0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64</v>
      </c>
      <c r="P308" s="161">
        <f>'VITESSEPL sens 1 '!AJ118</f>
        <v>0</v>
      </c>
      <c r="Q308" s="238">
        <f t="shared" si="28"/>
        <v>0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0</v>
      </c>
      <c r="E309" s="161">
        <f>'VITESSEVL sens 1 '!Z119</f>
        <v>0</v>
      </c>
      <c r="F309" s="161">
        <f>'VITESSEVL sens 1 '!AA119</f>
        <v>0</v>
      </c>
      <c r="G309" s="161">
        <f>'VITESSEVL sens 1 '!AB119</f>
        <v>3</v>
      </c>
      <c r="H309" s="161">
        <f>'VITESSEVL sens 1 '!AC119</f>
        <v>17</v>
      </c>
      <c r="I309" s="161">
        <f>'VITESSEVL sens 1 '!AD119</f>
        <v>13</v>
      </c>
      <c r="J309" s="161">
        <f>'VITESSEVL sens 1 '!AE119</f>
        <v>3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79</v>
      </c>
      <c r="P309" s="161">
        <f>'VITESSEVL sens 1 '!AJ119</f>
        <v>16</v>
      </c>
      <c r="Q309" s="238">
        <f t="shared" si="28"/>
        <v>0.44444444444444442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0</v>
      </c>
      <c r="F310" s="161">
        <f>'VITESSEPL sens 1 '!AA119</f>
        <v>1</v>
      </c>
      <c r="G310" s="161">
        <f>'VITESSEPL sens 1 '!AB119</f>
        <v>7</v>
      </c>
      <c r="H310" s="161">
        <f>'VITESSEPL sens 1 '!AC119</f>
        <v>0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64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0</v>
      </c>
      <c r="D311" s="161">
        <f>'VITESSEVL sens 1 '!Y120</f>
        <v>0</v>
      </c>
      <c r="E311" s="161">
        <f>'VITESSEVL sens 1 '!Z120</f>
        <v>0</v>
      </c>
      <c r="F311" s="161">
        <f>'VITESSEVL sens 1 '!AA120</f>
        <v>4</v>
      </c>
      <c r="G311" s="161">
        <f>'VITESSEVL sens 1 '!AB120</f>
        <v>3</v>
      </c>
      <c r="H311" s="161">
        <f>'VITESSEVL sens 1 '!AC120</f>
        <v>9</v>
      </c>
      <c r="I311" s="161">
        <f>'VITESSEVL sens 1 '!AD120</f>
        <v>5</v>
      </c>
      <c r="J311" s="161">
        <f>'VITESSEVL sens 1 '!AE120</f>
        <v>1</v>
      </c>
      <c r="K311" s="161">
        <f>'VITESSEVL sens 1 '!AF120</f>
        <v>2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76</v>
      </c>
      <c r="P311" s="161">
        <f>'VITESSEVL sens 1 '!AJ120</f>
        <v>8</v>
      </c>
      <c r="Q311" s="238">
        <f t="shared" si="28"/>
        <v>0.33333333333333331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0</v>
      </c>
      <c r="E312" s="161">
        <f>'VITESSEPL sens 1 '!Z120</f>
        <v>0</v>
      </c>
      <c r="F312" s="161">
        <f>'VITESSEPL sens 1 '!AA120</f>
        <v>4</v>
      </c>
      <c r="G312" s="161">
        <f>'VITESSEPL sens 1 '!AB120</f>
        <v>2</v>
      </c>
      <c r="H312" s="161">
        <f>'VITESSEPL sens 1 '!AC120</f>
        <v>0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58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0</v>
      </c>
      <c r="E313" s="161">
        <f>'VITESSEVL sens 1 '!Z121</f>
        <v>0</v>
      </c>
      <c r="F313" s="161">
        <f>'VITESSEVL sens 1 '!AA121</f>
        <v>1</v>
      </c>
      <c r="G313" s="161">
        <f>'VITESSEVL sens 1 '!AB121</f>
        <v>2</v>
      </c>
      <c r="H313" s="161">
        <f>'VITESSEVL sens 1 '!AC121</f>
        <v>1</v>
      </c>
      <c r="I313" s="161">
        <f>'VITESSEVL sens 1 '!AD121</f>
        <v>2</v>
      </c>
      <c r="J313" s="161">
        <f>'VITESSEVL sens 1 '!AE121</f>
        <v>0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72</v>
      </c>
      <c r="P313" s="161">
        <f>'VITESSEVL sens 1 '!AJ121</f>
        <v>2</v>
      </c>
      <c r="Q313" s="238">
        <f t="shared" si="28"/>
        <v>0.33333333333333331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0</v>
      </c>
      <c r="E314" s="161">
        <f>'VITESSEPL sens 1 '!Z121</f>
        <v>2</v>
      </c>
      <c r="F314" s="161">
        <f>'VITESSEPL sens 1 '!AA121</f>
        <v>3</v>
      </c>
      <c r="G314" s="161">
        <f>'VITESSEPL sens 1 '!AB121</f>
        <v>5</v>
      </c>
      <c r="H314" s="161">
        <f>'VITESSEPL sens 1 '!AC121</f>
        <v>2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61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0</v>
      </c>
      <c r="F315" s="161">
        <f>'VITESSEVL sens 1 '!AA122</f>
        <v>2</v>
      </c>
      <c r="G315" s="161">
        <f>'VITESSEVL sens 1 '!AB122</f>
        <v>9</v>
      </c>
      <c r="H315" s="161">
        <f>'VITESSEVL sens 1 '!AC122</f>
        <v>8</v>
      </c>
      <c r="I315" s="161">
        <f>'VITESSEVL sens 1 '!AD122</f>
        <v>11</v>
      </c>
      <c r="J315" s="161">
        <f>'VITESSEVL sens 1 '!AE122</f>
        <v>1</v>
      </c>
      <c r="K315" s="161">
        <f>'VITESSEVL sens 1 '!AF122</f>
        <v>0</v>
      </c>
      <c r="L315" s="161">
        <f>'VITESSEVL sens 1 '!AG122</f>
        <v>1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76</v>
      </c>
      <c r="P315" s="161">
        <f>'VITESSEVL sens 1 '!AJ122</f>
        <v>13</v>
      </c>
      <c r="Q315" s="238">
        <f t="shared" si="28"/>
        <v>0.40625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3</v>
      </c>
      <c r="G316" s="161">
        <f>'VITESSEPL sens 1 '!AB122</f>
        <v>2</v>
      </c>
      <c r="H316" s="161">
        <f>'VITESSEPL sens 1 '!AC122</f>
        <v>2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64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1</v>
      </c>
      <c r="G317" s="161">
        <f>'VITESSEVL sens 1 '!AB123</f>
        <v>0</v>
      </c>
      <c r="H317" s="161">
        <f>'VITESSEVL sens 1 '!AC123</f>
        <v>3</v>
      </c>
      <c r="I317" s="161">
        <f>'VITESSEVL sens 1 '!AD123</f>
        <v>4</v>
      </c>
      <c r="J317" s="161">
        <f>'VITESSEVL sens 1 '!AE123</f>
        <v>1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79</v>
      </c>
      <c r="P317" s="161">
        <f>'VITESSEVL sens 1 '!AJ123</f>
        <v>5</v>
      </c>
      <c r="Q317" s="238">
        <f t="shared" si="28"/>
        <v>0.55555555555555558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1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75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0</v>
      </c>
      <c r="F319" s="161">
        <f>'VITESSEVL sens 1 '!AA124</f>
        <v>0</v>
      </c>
      <c r="G319" s="161">
        <f>'VITESSEVL sens 1 '!AB124</f>
        <v>0</v>
      </c>
      <c r="H319" s="161">
        <f>'VITESSEVL sens 1 '!AC124</f>
        <v>1</v>
      </c>
      <c r="I319" s="161">
        <f>'VITESSEVL sens 1 '!AD124</f>
        <v>1</v>
      </c>
      <c r="J319" s="161">
        <f>'VITESSEVL sens 1 '!AE124</f>
        <v>1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85</v>
      </c>
      <c r="P319" s="161">
        <f>'VITESSEVL sens 1 '!AJ124</f>
        <v>2</v>
      </c>
      <c r="Q319" s="238">
        <f t="shared" si="28"/>
        <v>0.66666666666666663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0</v>
      </c>
      <c r="E320" s="242">
        <f>'VITESSEPL sens 1 '!Z124</f>
        <v>0</v>
      </c>
      <c r="F320" s="242">
        <f>'VITESSEPL sens 1 '!AA124</f>
        <v>0</v>
      </c>
      <c r="G320" s="242">
        <f>'VITESSEPL sens 1 '!AB124</f>
        <v>3</v>
      </c>
      <c r="H320" s="242">
        <f>'VITESSEPL sens 1 '!AC124</f>
        <v>1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68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0</v>
      </c>
      <c r="D321" s="247">
        <f t="shared" ref="D321:N321" si="29">D319+D317+D315+D313+D311+D309+D307+D305+D303+D301+D299+D297+D295+D293+D291+D289+D287+D285+D283+D281+D279+D277+D275+D273</f>
        <v>0</v>
      </c>
      <c r="E321" s="247">
        <f t="shared" si="29"/>
        <v>0</v>
      </c>
      <c r="F321" s="247">
        <f t="shared" si="29"/>
        <v>25</v>
      </c>
      <c r="G321" s="247">
        <f t="shared" si="29"/>
        <v>96</v>
      </c>
      <c r="H321" s="247">
        <f t="shared" si="29"/>
        <v>158</v>
      </c>
      <c r="I321" s="247">
        <f t="shared" si="29"/>
        <v>120</v>
      </c>
      <c r="J321" s="247">
        <f t="shared" si="29"/>
        <v>36</v>
      </c>
      <c r="K321" s="247">
        <f t="shared" si="29"/>
        <v>8</v>
      </c>
      <c r="L321" s="247">
        <f t="shared" si="29"/>
        <v>2</v>
      </c>
      <c r="M321" s="247">
        <f t="shared" si="29"/>
        <v>1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0</v>
      </c>
      <c r="D322" s="250">
        <f t="shared" ref="D322:N322" si="30">+D320+D318+D316+D314+D312+D310+D308+D306+D304+D302+D300+D298+D296+D294+D292+D290+D288+D286+D284+D282+D280+D278+D276+D274</f>
        <v>0</v>
      </c>
      <c r="E322" s="250">
        <f t="shared" si="30"/>
        <v>8</v>
      </c>
      <c r="F322" s="250">
        <f t="shared" si="30"/>
        <v>81</v>
      </c>
      <c r="G322" s="250">
        <f t="shared" si="30"/>
        <v>153</v>
      </c>
      <c r="H322" s="250">
        <f t="shared" si="30"/>
        <v>64</v>
      </c>
      <c r="I322" s="250">
        <f t="shared" si="30"/>
        <v>4</v>
      </c>
      <c r="J322" s="250">
        <f t="shared" si="30"/>
        <v>0</v>
      </c>
      <c r="K322" s="250">
        <f t="shared" si="30"/>
        <v>1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0</v>
      </c>
      <c r="D323" s="254">
        <f t="shared" si="31"/>
        <v>0</v>
      </c>
      <c r="E323" s="254">
        <f t="shared" si="31"/>
        <v>0</v>
      </c>
      <c r="F323" s="254">
        <f t="shared" si="31"/>
        <v>5.6053811659192827E-2</v>
      </c>
      <c r="G323" s="254">
        <f t="shared" si="31"/>
        <v>0.21524663677130046</v>
      </c>
      <c r="H323" s="254">
        <f t="shared" si="31"/>
        <v>0.35426008968609868</v>
      </c>
      <c r="I323" s="254">
        <f t="shared" si="31"/>
        <v>0.26905829596412556</v>
      </c>
      <c r="J323" s="254">
        <f t="shared" si="31"/>
        <v>8.0717488789237665E-2</v>
      </c>
      <c r="K323" s="254">
        <f t="shared" si="31"/>
        <v>1.7937219730941704E-2</v>
      </c>
      <c r="L323" s="254">
        <f t="shared" si="31"/>
        <v>4.4843049327354259E-3</v>
      </c>
      <c r="M323" s="254">
        <f t="shared" si="31"/>
        <v>2.242152466367713E-3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0</v>
      </c>
      <c r="D324" s="254">
        <f t="shared" si="32"/>
        <v>0</v>
      </c>
      <c r="E324" s="254">
        <f t="shared" si="32"/>
        <v>2.5723472668810289E-2</v>
      </c>
      <c r="F324" s="254">
        <f t="shared" si="32"/>
        <v>0.26045016077170419</v>
      </c>
      <c r="G324" s="254">
        <f t="shared" si="32"/>
        <v>0.49196141479099681</v>
      </c>
      <c r="H324" s="254">
        <f t="shared" si="32"/>
        <v>0.20578778135048231</v>
      </c>
      <c r="I324" s="254">
        <f t="shared" si="32"/>
        <v>1.2861736334405145E-2</v>
      </c>
      <c r="J324" s="254">
        <f t="shared" si="32"/>
        <v>0</v>
      </c>
      <c r="K324" s="254">
        <f t="shared" si="32"/>
        <v>3.2154340836012861E-3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0</v>
      </c>
      <c r="E325" s="256">
        <f>IF(SUM($C321:$N321)=0,0,SUM(NUIT5_VL3)/SUM($C321:$N321))</f>
        <v>0</v>
      </c>
      <c r="F325" s="256">
        <f>IF(SUM($C321:$N321)=0,0,SUM(NUIT5_VL4)/SUM($C321:$N321))</f>
        <v>2.242152466367713E-3</v>
      </c>
      <c r="G325" s="256">
        <f>IF(SUM($C321:$N321)=0,0,SUM(NUIT5_VL5)/SUM($C321:$N321))</f>
        <v>4.4843049327354259E-3</v>
      </c>
      <c r="H325" s="256">
        <f>IF(SUM($C321:$N321)=0,0,SUM(NUIT5_VL6)/SUM($C321:$N321))</f>
        <v>2.2421524663677129E-2</v>
      </c>
      <c r="I325" s="256">
        <f>IF(SUM($C321:$N321)=0,0,SUM(NUIT5_VL7)/SUM($C321:$N321))</f>
        <v>1.3452914798206279E-2</v>
      </c>
      <c r="J325" s="256">
        <f>IF(SUM($C321:$N321)=0,0,SUM(NUIT5_VL8)/SUM($C321:$N321))</f>
        <v>6.7264573991031393E-3</v>
      </c>
      <c r="K325" s="256">
        <f>IF(SUM($C321:$N321)=0,0,SUM(NUIT5_VL9)/SUM($C321:$N321))</f>
        <v>2.242152466367713E-3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0</v>
      </c>
      <c r="E326" s="256">
        <f>IF(SUM($C322:$N322)=0,0,SUM(Nuit5_PL3)/SUM($C322:$N322))</f>
        <v>0</v>
      </c>
      <c r="F326" s="256">
        <f>IF(SUM($C322:$N322)=0,0,SUM(Nuit5_PL4)/SUM($C322:$N322))</f>
        <v>9.6463022508038593E-3</v>
      </c>
      <c r="G326" s="256">
        <f>IF(SUM($C322:$N322)=0,0,SUM(Nuit5_PL5)/SUM($C322:$N322))</f>
        <v>1.2861736334405145E-2</v>
      </c>
      <c r="H326" s="256">
        <f>IF(SUM($C322:$N322)=0,0,SUM(Nuit5_PL6)/SUM($C322:$N322))</f>
        <v>6.4308681672025723E-3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0</v>
      </c>
      <c r="D327" s="254">
        <f>IF(SUM($C321:$N321)=0,0,($D321-SUM(NUIT5_VL2))/SUM($C321:$N321))</f>
        <v>0</v>
      </c>
      <c r="E327" s="254">
        <f>IF(SUM($C321:$N321)=0,0,($E321-SUM(NUIT5_VL3))/SUM($C321:$N321))</f>
        <v>0</v>
      </c>
      <c r="F327" s="254">
        <f>IF(SUM($C321:$N321)=0,0,($F321-SUM(NUIT5_VL4))/SUM($C321:$N321))</f>
        <v>5.3811659192825115E-2</v>
      </c>
      <c r="G327" s="254">
        <f>IF(SUM($C321:$N321)=0,0,($G321-SUM(NUIT5_VL5))/SUM($C321:$N321))</f>
        <v>0.21076233183856502</v>
      </c>
      <c r="H327" s="254">
        <f>IF(SUM($C321:$N321)=0,0,($H321-SUM(NUIT5_VL6))/SUM($C321:$N321))</f>
        <v>0.33183856502242154</v>
      </c>
      <c r="I327" s="254">
        <f>IF(SUM($C321:$N321)=0,0,($I321-SUM(NUIT5_VL7))/SUM($C321:$N321))</f>
        <v>0.2556053811659193</v>
      </c>
      <c r="J327" s="254">
        <f>IF(SUM($C321:$N321)=0,0,($J321-SUM(NUIT5_VL8))/SUM($C321:$N321))</f>
        <v>7.3991031390134535E-2</v>
      </c>
      <c r="K327" s="254">
        <f>IF(SUM($C321:$N321)=0,0,($K321-SUM(NUIT5_VL9))/SUM($C321:$N321))</f>
        <v>1.5695067264573991E-2</v>
      </c>
      <c r="L327" s="254">
        <f>IF(SUM($C321:$N321)=0,0,($L321-SUM(NUIT5_VL10))/SUM($C321:$N321))</f>
        <v>4.4843049327354259E-3</v>
      </c>
      <c r="M327" s="254">
        <f>IF(SUM($C321:$N321)=0,0,($M321-SUM(NUIT5_VL11))/SUM($C321:$N321))</f>
        <v>2.242152466367713E-3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0</v>
      </c>
      <c r="D328" s="254">
        <f>IF(SUM($C322:$N322)=0,0,($D322-SUM(Nuit5_PL2))/SUM($C322:$N322))</f>
        <v>0</v>
      </c>
      <c r="E328" s="254">
        <f>IF(SUM($C322:$N322)=0,0,($E322-SUM(Nuit5_PL3))/SUM($C322:$N322))</f>
        <v>2.5723472668810289E-2</v>
      </c>
      <c r="F328" s="254">
        <f>IF(SUM($C322:$N322)=0,0,($F322-SUM(Nuit5_PL4))/SUM($C322:$N322))</f>
        <v>0.25080385852090031</v>
      </c>
      <c r="G328" s="254">
        <f>IF(SUM($C322:$N322)=0,0,($G322-SUM(Nuit5_PL5))/SUM($C322:$N322))</f>
        <v>0.47909967845659163</v>
      </c>
      <c r="H328" s="254">
        <f>IF(SUM($C322:$N322)=0,0,($H322-SUM(Nuit5_PL6))/SUM($C322:$N322))</f>
        <v>0.19935691318327975</v>
      </c>
      <c r="I328" s="254">
        <f>IF(SUM($C322:$N322)=0,0,($I322-SUM(Nuit5_PL7))/SUM($C322:$N322))</f>
        <v>1.2861736334405145E-2</v>
      </c>
      <c r="J328" s="254">
        <f>IF(SUM($C322:$N322)=0,0,($J322-SUM(Nuit5_PL8))/SUM($C322:$N322))</f>
        <v>0</v>
      </c>
      <c r="K328" s="254">
        <f>IF(SUM($C322:$N322)=0,0,($K322-SUM(Nuit5_PL9))/SUM($C322:$N322))</f>
        <v>3.2154340836012861E-3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0</v>
      </c>
      <c r="D329" s="258">
        <f t="shared" si="33"/>
        <v>0</v>
      </c>
      <c r="E329" s="258">
        <f t="shared" si="33"/>
        <v>0</v>
      </c>
      <c r="F329" s="258">
        <f t="shared" si="33"/>
        <v>1.0416666666666667</v>
      </c>
      <c r="G329" s="258">
        <f t="shared" si="33"/>
        <v>4</v>
      </c>
      <c r="H329" s="258">
        <f t="shared" si="33"/>
        <v>6.583333333333333</v>
      </c>
      <c r="I329" s="258">
        <f t="shared" si="33"/>
        <v>5</v>
      </c>
      <c r="J329" s="258">
        <f t="shared" si="33"/>
        <v>1.5</v>
      </c>
      <c r="K329" s="258">
        <f t="shared" si="33"/>
        <v>0.33333333333333331</v>
      </c>
      <c r="L329" s="258">
        <f t="shared" si="33"/>
        <v>8.3333333333333329E-2</v>
      </c>
      <c r="M329" s="258">
        <f t="shared" si="33"/>
        <v>4.1666666666666664E-2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0</v>
      </c>
      <c r="D330" s="258">
        <f t="shared" si="33"/>
        <v>0</v>
      </c>
      <c r="E330" s="258">
        <f t="shared" si="33"/>
        <v>0.33333333333333331</v>
      </c>
      <c r="F330" s="258">
        <f t="shared" si="33"/>
        <v>3.375</v>
      </c>
      <c r="G330" s="258">
        <f t="shared" si="33"/>
        <v>6.375</v>
      </c>
      <c r="H330" s="258">
        <f t="shared" si="33"/>
        <v>2.6666666666666665</v>
      </c>
      <c r="I330" s="258">
        <f t="shared" si="33"/>
        <v>0.16666666666666666</v>
      </c>
      <c r="J330" s="258">
        <f t="shared" si="33"/>
        <v>0</v>
      </c>
      <c r="K330" s="258">
        <f t="shared" si="33"/>
        <v>4.1666666666666664E-2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446</v>
      </c>
      <c r="C332" s="396"/>
      <c r="D332" s="397"/>
      <c r="E332" s="248" t="s">
        <v>2</v>
      </c>
      <c r="F332" s="393">
        <f>Synthese!AC$16</f>
        <v>77</v>
      </c>
      <c r="G332" s="393"/>
      <c r="H332" s="394"/>
      <c r="I332" s="392">
        <f>S5</f>
        <v>88</v>
      </c>
      <c r="J332" s="393"/>
      <c r="K332" s="394"/>
      <c r="L332" s="392">
        <f>T5</f>
        <v>76</v>
      </c>
      <c r="M332" s="393"/>
      <c r="N332" s="394"/>
      <c r="O332" s="392">
        <f>U5</f>
        <v>64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311</v>
      </c>
      <c r="C333" s="383"/>
      <c r="D333" s="384"/>
      <c r="E333" s="259" t="s">
        <v>3</v>
      </c>
      <c r="F333" s="378">
        <f>Synthese!AD$16</f>
        <v>64</v>
      </c>
      <c r="G333" s="378"/>
      <c r="H333" s="379"/>
      <c r="I333" s="395">
        <f>S12</f>
        <v>73</v>
      </c>
      <c r="J333" s="378"/>
      <c r="K333" s="379"/>
      <c r="L333" s="395">
        <f>T12</f>
        <v>64</v>
      </c>
      <c r="M333" s="378"/>
      <c r="N333" s="379"/>
      <c r="O333" s="395">
        <f>U12</f>
        <v>55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446</v>
      </c>
      <c r="C335" s="396"/>
      <c r="D335" s="397"/>
      <c r="E335" s="248" t="s">
        <v>2</v>
      </c>
      <c r="F335" s="396">
        <f>'Synthese debit'!N$33-'Synthese debit'!O$33</f>
        <v>23</v>
      </c>
      <c r="G335" s="396"/>
      <c r="H335" s="397"/>
      <c r="I335" s="262">
        <f>W5</f>
        <v>0.70833333333333337</v>
      </c>
      <c r="J335" s="250"/>
      <c r="K335" s="249">
        <f>V5</f>
        <v>58</v>
      </c>
      <c r="L335" s="262">
        <f>Y5</f>
        <v>0.91666666666666663</v>
      </c>
      <c r="M335" s="250"/>
      <c r="N335" s="249">
        <f>X5</f>
        <v>9</v>
      </c>
      <c r="O335" s="248" t="s">
        <v>2</v>
      </c>
      <c r="P335" s="271">
        <f>AH5</f>
        <v>11.353759957324201</v>
      </c>
      <c r="Q335" s="272"/>
    </row>
    <row r="336" spans="1:17" ht="9.9" customHeight="1" x14ac:dyDescent="0.25">
      <c r="A336" s="259" t="s">
        <v>3</v>
      </c>
      <c r="B336" s="383">
        <f>'Synthese debit'!O30</f>
        <v>311</v>
      </c>
      <c r="C336" s="383"/>
      <c r="D336" s="384"/>
      <c r="E336" s="259" t="s">
        <v>3</v>
      </c>
      <c r="F336" s="383">
        <f>'Synthese debit'!O$33</f>
        <v>9</v>
      </c>
      <c r="G336" s="383"/>
      <c r="H336" s="384"/>
      <c r="I336" s="264">
        <f>AA5</f>
        <v>0.33333333333333331</v>
      </c>
      <c r="J336" s="261"/>
      <c r="K336" s="260">
        <f>Z5</f>
        <v>43</v>
      </c>
      <c r="L336" s="264">
        <f>AC5</f>
        <v>0.95833333333333337</v>
      </c>
      <c r="M336" s="261"/>
      <c r="N336" s="260">
        <f>AB5</f>
        <v>4</v>
      </c>
      <c r="O336" s="259" t="s">
        <v>3</v>
      </c>
      <c r="P336" s="273">
        <f>AI5</f>
        <v>8.1894897237547006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0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0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0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1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75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0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0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1</v>
      </c>
      <c r="G345" s="161">
        <f>'VITESSEPL sens 1 '!AB127</f>
        <v>1</v>
      </c>
      <c r="H345" s="161">
        <f>'VITESSEPL sens 1 '!AC127</f>
        <v>1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65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0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0</v>
      </c>
      <c r="F347" s="161">
        <f>'VITESSEPL sens 1 '!AA128</f>
        <v>0</v>
      </c>
      <c r="G347" s="161">
        <f>'VITESSEPL sens 1 '!AB128</f>
        <v>1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65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0</v>
      </c>
      <c r="F348" s="161">
        <f>'VITESSEVL sens 1 '!AA129</f>
        <v>0</v>
      </c>
      <c r="G348" s="161">
        <f>'VITESSEVL sens 1 '!AB129</f>
        <v>2</v>
      </c>
      <c r="H348" s="161">
        <f>'VITESSEVL sens 1 '!AC129</f>
        <v>2</v>
      </c>
      <c r="I348" s="161">
        <f>'VITESSEVL sens 1 '!AD129</f>
        <v>0</v>
      </c>
      <c r="J348" s="161">
        <f>'VITESSEVL sens 1 '!AE129</f>
        <v>0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70</v>
      </c>
      <c r="P348" s="161">
        <f>'VITESSEVL sens 1 '!AJ129</f>
        <v>0</v>
      </c>
      <c r="Q348" s="238">
        <f t="shared" si="35"/>
        <v>0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1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2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65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0</v>
      </c>
      <c r="E350" s="161">
        <f>'VITESSEVL sens 1 '!Z130</f>
        <v>0</v>
      </c>
      <c r="F350" s="161">
        <f>'VITESSEVL sens 1 '!AA130</f>
        <v>2</v>
      </c>
      <c r="G350" s="161">
        <f>'VITESSEVL sens 1 '!AB130</f>
        <v>5</v>
      </c>
      <c r="H350" s="161">
        <f>'VITESSEVL sens 1 '!AC130</f>
        <v>7</v>
      </c>
      <c r="I350" s="161">
        <f>'VITESSEVL sens 1 '!AD130</f>
        <v>0</v>
      </c>
      <c r="J350" s="161">
        <f>'VITESSEVL sens 1 '!AE130</f>
        <v>3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73</v>
      </c>
      <c r="P350" s="161">
        <f>'VITESSEVL sens 1 '!AJ130</f>
        <v>3</v>
      </c>
      <c r="Q350" s="238">
        <f t="shared" si="35"/>
        <v>0.17647058823529413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0</v>
      </c>
      <c r="F351" s="161">
        <f>'VITESSEPL sens 1 '!AA130</f>
        <v>3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1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62</v>
      </c>
      <c r="P351" s="161">
        <f>'VITESSEPL sens 1 '!AJ130</f>
        <v>1</v>
      </c>
      <c r="Q351" s="238">
        <f t="shared" si="35"/>
        <v>0.25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0</v>
      </c>
      <c r="E352" s="161">
        <f>'VITESSEVL sens 1 '!Z131</f>
        <v>1</v>
      </c>
      <c r="F352" s="161">
        <f>'VITESSEVL sens 1 '!AA131</f>
        <v>1</v>
      </c>
      <c r="G352" s="161">
        <f>'VITESSEVL sens 1 '!AB131</f>
        <v>3</v>
      </c>
      <c r="H352" s="161">
        <f>'VITESSEVL sens 1 '!AC131</f>
        <v>7</v>
      </c>
      <c r="I352" s="161">
        <f>'VITESSEVL sens 1 '!AD131</f>
        <v>2</v>
      </c>
      <c r="J352" s="161">
        <f>'VITESSEVL sens 1 '!AE131</f>
        <v>0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71</v>
      </c>
      <c r="P352" s="161">
        <f>'VITESSEVL sens 1 '!AJ131</f>
        <v>2</v>
      </c>
      <c r="Q352" s="238">
        <f t="shared" si="35"/>
        <v>0.14285714285714285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0</v>
      </c>
      <c r="E353" s="161">
        <f>'VITESSEPL sens 1 '!Z131</f>
        <v>0</v>
      </c>
      <c r="F353" s="161">
        <f>'VITESSEPL sens 1 '!AA131</f>
        <v>2</v>
      </c>
      <c r="G353" s="161">
        <f>'VITESSEPL sens 1 '!AB131</f>
        <v>3</v>
      </c>
      <c r="H353" s="161">
        <f>'VITESSEPL sens 1 '!AC131</f>
        <v>1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63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0</v>
      </c>
      <c r="E354" s="161">
        <f>'VITESSEVL sens 1 '!Z132</f>
        <v>0</v>
      </c>
      <c r="F354" s="161">
        <f>'VITESSEVL sens 1 '!AA132</f>
        <v>2</v>
      </c>
      <c r="G354" s="161">
        <f>'VITESSEVL sens 1 '!AB132</f>
        <v>6</v>
      </c>
      <c r="H354" s="161">
        <f>'VITESSEVL sens 1 '!AC132</f>
        <v>4</v>
      </c>
      <c r="I354" s="161">
        <f>'VITESSEVL sens 1 '!AD132</f>
        <v>4</v>
      </c>
      <c r="J354" s="161">
        <f>'VITESSEVL sens 1 '!AE132</f>
        <v>0</v>
      </c>
      <c r="K354" s="161">
        <f>'VITESSEVL sens 1 '!AF132</f>
        <v>0</v>
      </c>
      <c r="L354" s="161">
        <f>'VITESSEVL sens 1 '!AG132</f>
        <v>0</v>
      </c>
      <c r="M354" s="161">
        <f>'VITESSEVL sens 1 '!AH132</f>
        <v>0</v>
      </c>
      <c r="N354" s="240">
        <f>'VITESSEVL sens 1 '!AI132</f>
        <v>0</v>
      </c>
      <c r="O354" s="161">
        <f>'VITESSEVL sens 1 '!AK132</f>
        <v>71</v>
      </c>
      <c r="P354" s="161">
        <f>'VITESSEVL sens 1 '!AJ132</f>
        <v>4</v>
      </c>
      <c r="Q354" s="238">
        <f t="shared" si="35"/>
        <v>0.25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0</v>
      </c>
      <c r="E355" s="161">
        <f>'VITESSEPL sens 1 '!Z132</f>
        <v>0</v>
      </c>
      <c r="F355" s="161">
        <f>'VITESSEPL sens 1 '!AA132</f>
        <v>13</v>
      </c>
      <c r="G355" s="161">
        <f>'VITESSEPL sens 1 '!AB132</f>
        <v>9</v>
      </c>
      <c r="H355" s="161">
        <f>'VITESSEPL sens 1 '!AC132</f>
        <v>6</v>
      </c>
      <c r="I355" s="161">
        <f>'VITESSEPL sens 1 '!AD132</f>
        <v>2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64</v>
      </c>
      <c r="P355" s="161">
        <f>'VITESSEPL sens 1 '!AJ132</f>
        <v>2</v>
      </c>
      <c r="Q355" s="238">
        <f t="shared" si="35"/>
        <v>6.6666666666666666E-2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0</v>
      </c>
      <c r="E356" s="161">
        <f>'VITESSEVL sens 1 '!Z133</f>
        <v>0</v>
      </c>
      <c r="F356" s="161">
        <f>'VITESSEVL sens 1 '!AA133</f>
        <v>1</v>
      </c>
      <c r="G356" s="161">
        <f>'VITESSEVL sens 1 '!AB133</f>
        <v>7</v>
      </c>
      <c r="H356" s="161">
        <f>'VITESSEVL sens 1 '!AC133</f>
        <v>6</v>
      </c>
      <c r="I356" s="161">
        <f>'VITESSEVL sens 1 '!AD133</f>
        <v>5</v>
      </c>
      <c r="J356" s="161">
        <f>'VITESSEVL sens 1 '!AE133</f>
        <v>1</v>
      </c>
      <c r="K356" s="161">
        <f>'VITESSEVL sens 1 '!AF133</f>
        <v>0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74</v>
      </c>
      <c r="P356" s="161">
        <f>'VITESSEVL sens 1 '!AJ133</f>
        <v>6</v>
      </c>
      <c r="Q356" s="238">
        <f t="shared" si="35"/>
        <v>0.3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0</v>
      </c>
      <c r="E357" s="161">
        <f>'VITESSEPL sens 1 '!Z133</f>
        <v>2</v>
      </c>
      <c r="F357" s="161">
        <f>'VITESSEPL sens 1 '!AA133</f>
        <v>17</v>
      </c>
      <c r="G357" s="161">
        <f>'VITESSEPL sens 1 '!AB133</f>
        <v>21</v>
      </c>
      <c r="H357" s="161">
        <f>'VITESSEPL sens 1 '!AC133</f>
        <v>3</v>
      </c>
      <c r="I357" s="161">
        <f>'VITESSEPL sens 1 '!AD133</f>
        <v>1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61</v>
      </c>
      <c r="P357" s="161">
        <f>'VITESSEPL sens 1 '!AJ133</f>
        <v>1</v>
      </c>
      <c r="Q357" s="238">
        <f t="shared" si="35"/>
        <v>2.2727272727272728E-2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0</v>
      </c>
      <c r="E358" s="161">
        <f>'VITESSEVL sens 1 '!Z134</f>
        <v>0</v>
      </c>
      <c r="F358" s="161">
        <f>'VITESSEVL sens 1 '!AA134</f>
        <v>1</v>
      </c>
      <c r="G358" s="161">
        <f>'VITESSEVL sens 1 '!AB134</f>
        <v>8</v>
      </c>
      <c r="H358" s="161">
        <f>'VITESSEVL sens 1 '!AC134</f>
        <v>5</v>
      </c>
      <c r="I358" s="161">
        <f>'VITESSEVL sens 1 '!AD134</f>
        <v>2</v>
      </c>
      <c r="J358" s="161">
        <f>'VITESSEVL sens 1 '!AE134</f>
        <v>0</v>
      </c>
      <c r="K358" s="161">
        <f>'VITESSEVL sens 1 '!AF134</f>
        <v>1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72</v>
      </c>
      <c r="P358" s="161">
        <f>'VITESSEVL sens 1 '!AJ134</f>
        <v>3</v>
      </c>
      <c r="Q358" s="238">
        <f t="shared" si="35"/>
        <v>0.17647058823529413</v>
      </c>
    </row>
    <row r="359" spans="1:17" x14ac:dyDescent="0.25">
      <c r="A359" s="239"/>
      <c r="B359" s="234" t="s">
        <v>3</v>
      </c>
      <c r="C359" s="235">
        <f>'VITESSEPL sens 1 '!X134</f>
        <v>0</v>
      </c>
      <c r="D359" s="161">
        <f>'VITESSEPL sens 1 '!Y134</f>
        <v>0</v>
      </c>
      <c r="E359" s="161">
        <f>'VITESSEPL sens 1 '!Z134</f>
        <v>2</v>
      </c>
      <c r="F359" s="161">
        <f>'VITESSEPL sens 1 '!AA134</f>
        <v>11</v>
      </c>
      <c r="G359" s="161">
        <f>'VITESSEPL sens 1 '!AB134</f>
        <v>14</v>
      </c>
      <c r="H359" s="161">
        <f>'VITESSEPL sens 1 '!AC134</f>
        <v>7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63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0</v>
      </c>
      <c r="E360" s="161">
        <f>'VITESSEVL sens 1 '!Z135</f>
        <v>0</v>
      </c>
      <c r="F360" s="161">
        <f>'VITESSEVL sens 1 '!AA135</f>
        <v>0</v>
      </c>
      <c r="G360" s="161">
        <f>'VITESSEVL sens 1 '!AB135</f>
        <v>2</v>
      </c>
      <c r="H360" s="161">
        <f>'VITESSEVL sens 1 '!AC135</f>
        <v>4</v>
      </c>
      <c r="I360" s="161">
        <f>'VITESSEVL sens 1 '!AD135</f>
        <v>5</v>
      </c>
      <c r="J360" s="161">
        <f>'VITESSEVL sens 1 '!AE135</f>
        <v>1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79</v>
      </c>
      <c r="P360" s="161">
        <f>'VITESSEVL sens 1 '!AJ135</f>
        <v>6</v>
      </c>
      <c r="Q360" s="238">
        <f t="shared" si="35"/>
        <v>0.5</v>
      </c>
    </row>
    <row r="361" spans="1:17" x14ac:dyDescent="0.25">
      <c r="A361" s="239"/>
      <c r="B361" s="234" t="s">
        <v>3</v>
      </c>
      <c r="C361" s="235">
        <f>'VITESSEPL sens 1 '!X135</f>
        <v>0</v>
      </c>
      <c r="D361" s="161">
        <f>'VITESSEPL sens 1 '!Y135</f>
        <v>0</v>
      </c>
      <c r="E361" s="161">
        <f>'VITESSEPL sens 1 '!Z135</f>
        <v>2</v>
      </c>
      <c r="F361" s="161">
        <f>'VITESSEPL sens 1 '!AA135</f>
        <v>3</v>
      </c>
      <c r="G361" s="161">
        <f>'VITESSEPL sens 1 '!AB135</f>
        <v>9</v>
      </c>
      <c r="H361" s="161">
        <f>'VITESSEPL sens 1 '!AC135</f>
        <v>3</v>
      </c>
      <c r="I361" s="161">
        <f>'VITESSEPL sens 1 '!AD135</f>
        <v>1</v>
      </c>
      <c r="J361" s="161">
        <f>'VITESSEPL sens 1 '!AE135</f>
        <v>1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66</v>
      </c>
      <c r="P361" s="161">
        <f>'VITESSEPL sens 1 '!AJ135</f>
        <v>2</v>
      </c>
      <c r="Q361" s="238">
        <f t="shared" si="35"/>
        <v>0.10526315789473684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0</v>
      </c>
      <c r="D362" s="161">
        <f>'VITESSEVL sens 1 '!Y136</f>
        <v>0</v>
      </c>
      <c r="E362" s="161">
        <f>'VITESSEVL sens 1 '!Z136</f>
        <v>0</v>
      </c>
      <c r="F362" s="161">
        <f>'VITESSEVL sens 1 '!AA136</f>
        <v>2</v>
      </c>
      <c r="G362" s="161">
        <f>'VITESSEVL sens 1 '!AB136</f>
        <v>9</v>
      </c>
      <c r="H362" s="161">
        <f>'VITESSEVL sens 1 '!AC136</f>
        <v>4</v>
      </c>
      <c r="I362" s="161">
        <f>'VITESSEVL sens 1 '!AD136</f>
        <v>4</v>
      </c>
      <c r="J362" s="161">
        <f>'VITESSEVL sens 1 '!AE136</f>
        <v>2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73</v>
      </c>
      <c r="P362" s="161">
        <f>'VITESSEVL sens 1 '!AJ136</f>
        <v>6</v>
      </c>
      <c r="Q362" s="238">
        <f t="shared" si="35"/>
        <v>0.2857142857142857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0</v>
      </c>
      <c r="E363" s="161">
        <f>'VITESSEPL sens 1 '!Z136</f>
        <v>1</v>
      </c>
      <c r="F363" s="161">
        <f>'VITESSEPL sens 1 '!AA136</f>
        <v>7</v>
      </c>
      <c r="G363" s="161">
        <f>'VITESSEPL sens 1 '!AB136</f>
        <v>11</v>
      </c>
      <c r="H363" s="161">
        <f>'VITESSEPL sens 1 '!AC136</f>
        <v>4</v>
      </c>
      <c r="I363" s="161">
        <f>'VITESSEPL sens 1 '!AD136</f>
        <v>1</v>
      </c>
      <c r="J363" s="161">
        <f>'VITESSEPL sens 1 '!AE136</f>
        <v>0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64</v>
      </c>
      <c r="P363" s="161">
        <f>'VITESSEPL sens 1 '!AJ136</f>
        <v>1</v>
      </c>
      <c r="Q363" s="238">
        <f t="shared" si="35"/>
        <v>4.1666666666666664E-2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0</v>
      </c>
      <c r="E364" s="161">
        <f>'VITESSEVL sens 1 '!Z137</f>
        <v>0</v>
      </c>
      <c r="F364" s="161">
        <f>'VITESSEVL sens 1 '!AA137</f>
        <v>4</v>
      </c>
      <c r="G364" s="161">
        <f>'VITESSEVL sens 1 '!AB137</f>
        <v>8</v>
      </c>
      <c r="H364" s="161">
        <f>'VITESSEVL sens 1 '!AC137</f>
        <v>11</v>
      </c>
      <c r="I364" s="161">
        <f>'VITESSEVL sens 1 '!AD137</f>
        <v>6</v>
      </c>
      <c r="J364" s="161">
        <f>'VITESSEVL sens 1 '!AE137</f>
        <v>4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74</v>
      </c>
      <c r="P364" s="161">
        <f>'VITESSEVL sens 1 '!AJ137</f>
        <v>10</v>
      </c>
      <c r="Q364" s="238">
        <f t="shared" si="35"/>
        <v>0.30303030303030304</v>
      </c>
    </row>
    <row r="365" spans="1:17" x14ac:dyDescent="0.25">
      <c r="A365" s="239"/>
      <c r="B365" s="234" t="s">
        <v>3</v>
      </c>
      <c r="C365" s="235">
        <f>'VITESSEPL sens 1 '!X137</f>
        <v>0</v>
      </c>
      <c r="D365" s="161">
        <f>'VITESSEPL sens 1 '!Y137</f>
        <v>0</v>
      </c>
      <c r="E365" s="161">
        <f>'VITESSEPL sens 1 '!Z137</f>
        <v>0</v>
      </c>
      <c r="F365" s="161">
        <f>'VITESSEPL sens 1 '!AA137</f>
        <v>1</v>
      </c>
      <c r="G365" s="161">
        <f>'VITESSEPL sens 1 '!AB137</f>
        <v>12</v>
      </c>
      <c r="H365" s="161">
        <f>'VITESSEPL sens 1 '!AC137</f>
        <v>6</v>
      </c>
      <c r="I365" s="161">
        <f>'VITESSEPL sens 1 '!AD137</f>
        <v>0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68</v>
      </c>
      <c r="P365" s="161">
        <f>'VITESSEPL sens 1 '!AJ137</f>
        <v>0</v>
      </c>
      <c r="Q365" s="238">
        <f t="shared" si="35"/>
        <v>0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0</v>
      </c>
      <c r="D366" s="161">
        <f>'VITESSEVL sens 1 '!Y138</f>
        <v>0</v>
      </c>
      <c r="E366" s="161">
        <f>'VITESSEVL sens 1 '!Z138</f>
        <v>0</v>
      </c>
      <c r="F366" s="161">
        <f>'VITESSEVL sens 1 '!AA138</f>
        <v>4</v>
      </c>
      <c r="G366" s="161">
        <f>'VITESSEVL sens 1 '!AB138</f>
        <v>15</v>
      </c>
      <c r="H366" s="161">
        <f>'VITESSEVL sens 1 '!AC138</f>
        <v>19</v>
      </c>
      <c r="I366" s="161">
        <f>'VITESSEVL sens 1 '!AD138</f>
        <v>11</v>
      </c>
      <c r="J366" s="161">
        <f>'VITESSEVL sens 1 '!AE138</f>
        <v>0</v>
      </c>
      <c r="K366" s="161">
        <f>'VITESSEVL sens 1 '!AF138</f>
        <v>1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73</v>
      </c>
      <c r="P366" s="161">
        <f>'VITESSEVL sens 1 '!AJ138</f>
        <v>12</v>
      </c>
      <c r="Q366" s="238">
        <f t="shared" si="35"/>
        <v>0.24</v>
      </c>
    </row>
    <row r="367" spans="1:17" x14ac:dyDescent="0.25">
      <c r="A367" s="239"/>
      <c r="B367" s="234" t="s">
        <v>3</v>
      </c>
      <c r="C367" s="235">
        <f>'VITESSEPL sens 1 '!X138</f>
        <v>0</v>
      </c>
      <c r="D367" s="161">
        <f>'VITESSEPL sens 1 '!Y138</f>
        <v>0</v>
      </c>
      <c r="E367" s="161">
        <f>'VITESSEPL sens 1 '!Z138</f>
        <v>2</v>
      </c>
      <c r="F367" s="161">
        <f>'VITESSEPL sens 1 '!AA138</f>
        <v>5</v>
      </c>
      <c r="G367" s="161">
        <f>'VITESSEPL sens 1 '!AB138</f>
        <v>7</v>
      </c>
      <c r="H367" s="161">
        <f>'VITESSEPL sens 1 '!AC138</f>
        <v>2</v>
      </c>
      <c r="I367" s="161">
        <f>'VITESSEPL sens 1 '!AD138</f>
        <v>0</v>
      </c>
      <c r="J367" s="161">
        <f>'VITESSEPL sens 1 '!AE138</f>
        <v>1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63</v>
      </c>
      <c r="P367" s="161">
        <f>'VITESSEPL sens 1 '!AJ138</f>
        <v>1</v>
      </c>
      <c r="Q367" s="238">
        <f t="shared" si="35"/>
        <v>5.8823529411764705E-2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0</v>
      </c>
      <c r="E368" s="161">
        <f>'VITESSEVL sens 1 '!Z139</f>
        <v>0</v>
      </c>
      <c r="F368" s="161">
        <f>'VITESSEVL sens 1 '!AA139</f>
        <v>5</v>
      </c>
      <c r="G368" s="161">
        <f>'VITESSEVL sens 1 '!AB139</f>
        <v>7</v>
      </c>
      <c r="H368" s="161">
        <f>'VITESSEVL sens 1 '!AC139</f>
        <v>4</v>
      </c>
      <c r="I368" s="161">
        <f>'VITESSEVL sens 1 '!AD139</f>
        <v>2</v>
      </c>
      <c r="J368" s="161">
        <f>'VITESSEVL sens 1 '!AE139</f>
        <v>2</v>
      </c>
      <c r="K368" s="161">
        <f>'VITESSEVL sens 1 '!AF139</f>
        <v>0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70</v>
      </c>
      <c r="P368" s="161">
        <f>'VITESSEVL sens 1 '!AJ139</f>
        <v>4</v>
      </c>
      <c r="Q368" s="238">
        <f t="shared" si="35"/>
        <v>0.2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0</v>
      </c>
      <c r="E369" s="161">
        <f>'VITESSEPL sens 1 '!Z139</f>
        <v>0</v>
      </c>
      <c r="F369" s="161">
        <f>'VITESSEPL sens 1 '!AA139</f>
        <v>8</v>
      </c>
      <c r="G369" s="161">
        <f>'VITESSEPL sens 1 '!AB139</f>
        <v>9</v>
      </c>
      <c r="H369" s="161">
        <f>'VITESSEPL sens 1 '!AC139</f>
        <v>3</v>
      </c>
      <c r="I369" s="161">
        <f>'VITESSEPL sens 1 '!AD139</f>
        <v>3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65</v>
      </c>
      <c r="P369" s="161">
        <f>'VITESSEPL sens 1 '!AJ139</f>
        <v>3</v>
      </c>
      <c r="Q369" s="238">
        <f t="shared" si="35"/>
        <v>0.13043478260869565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0</v>
      </c>
      <c r="E370" s="161">
        <f>'VITESSEVL sens 1 '!Z140</f>
        <v>0</v>
      </c>
      <c r="F370" s="161">
        <f>'VITESSEVL sens 1 '!AA140</f>
        <v>3</v>
      </c>
      <c r="G370" s="161">
        <f>'VITESSEVL sens 1 '!AB140</f>
        <v>7</v>
      </c>
      <c r="H370" s="161">
        <f>'VITESSEVL sens 1 '!AC140</f>
        <v>11</v>
      </c>
      <c r="I370" s="161">
        <f>'VITESSEVL sens 1 '!AD140</f>
        <v>4</v>
      </c>
      <c r="J370" s="161">
        <f>'VITESSEVL sens 1 '!AE140</f>
        <v>2</v>
      </c>
      <c r="K370" s="161">
        <f>'VITESSEVL sens 1 '!AF140</f>
        <v>1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74</v>
      </c>
      <c r="P370" s="161">
        <f>'VITESSEVL sens 1 '!AJ140</f>
        <v>7</v>
      </c>
      <c r="Q370" s="238">
        <f t="shared" si="35"/>
        <v>0.25</v>
      </c>
    </row>
    <row r="371" spans="1:17" x14ac:dyDescent="0.25">
      <c r="A371" s="239"/>
      <c r="B371" s="234" t="s">
        <v>3</v>
      </c>
      <c r="C371" s="235">
        <f>'VITESSEPL sens 1 '!X140</f>
        <v>0</v>
      </c>
      <c r="D371" s="161">
        <f>'VITESSEPL sens 1 '!Y140</f>
        <v>0</v>
      </c>
      <c r="E371" s="161">
        <f>'VITESSEPL sens 1 '!Z140</f>
        <v>1</v>
      </c>
      <c r="F371" s="161">
        <f>'VITESSEPL sens 1 '!AA140</f>
        <v>5</v>
      </c>
      <c r="G371" s="161">
        <f>'VITESSEPL sens 1 '!AB140</f>
        <v>13</v>
      </c>
      <c r="H371" s="161">
        <f>'VITESSEPL sens 1 '!AC140</f>
        <v>7</v>
      </c>
      <c r="I371" s="161">
        <f>'VITESSEPL sens 1 '!AD140</f>
        <v>1</v>
      </c>
      <c r="J371" s="161">
        <f>'VITESSEPL sens 1 '!AE140</f>
        <v>1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67</v>
      </c>
      <c r="P371" s="161">
        <f>'VITESSEPL sens 1 '!AJ140</f>
        <v>2</v>
      </c>
      <c r="Q371" s="238">
        <f t="shared" si="35"/>
        <v>7.1428571428571425E-2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0</v>
      </c>
      <c r="D372" s="161">
        <f>'VITESSEVL sens 1 '!Y141</f>
        <v>0</v>
      </c>
      <c r="E372" s="161">
        <f>'VITESSEVL sens 1 '!Z141</f>
        <v>0</v>
      </c>
      <c r="F372" s="161">
        <f>'VITESSEVL sens 1 '!AA141</f>
        <v>1</v>
      </c>
      <c r="G372" s="161">
        <f>'VITESSEVL sens 1 '!AB141</f>
        <v>15</v>
      </c>
      <c r="H372" s="161">
        <f>'VITESSEVL sens 1 '!AC141</f>
        <v>19</v>
      </c>
      <c r="I372" s="161">
        <f>'VITESSEVL sens 1 '!AD141</f>
        <v>9</v>
      </c>
      <c r="J372" s="161">
        <f>'VITESSEVL sens 1 '!AE141</f>
        <v>4</v>
      </c>
      <c r="K372" s="161">
        <f>'VITESSEVL sens 1 '!AF141</f>
        <v>0</v>
      </c>
      <c r="L372" s="161">
        <f>'VITESSEVL sens 1 '!AG141</f>
        <v>1</v>
      </c>
      <c r="M372" s="161">
        <f>'VITESSEVL sens 1 '!AH141</f>
        <v>1</v>
      </c>
      <c r="N372" s="240">
        <f>'VITESSEVL sens 1 '!AI141</f>
        <v>0</v>
      </c>
      <c r="O372" s="161">
        <f>'VITESSEVL sens 1 '!AK141</f>
        <v>77</v>
      </c>
      <c r="P372" s="161">
        <f>'VITESSEVL sens 1 '!AJ141</f>
        <v>15</v>
      </c>
      <c r="Q372" s="238">
        <f t="shared" si="35"/>
        <v>0.3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0</v>
      </c>
      <c r="E373" s="161">
        <f>'VITESSEPL sens 1 '!Z141</f>
        <v>0</v>
      </c>
      <c r="F373" s="161">
        <f>'VITESSEPL sens 1 '!AA141</f>
        <v>2</v>
      </c>
      <c r="G373" s="161">
        <f>'VITESSEPL sens 1 '!AB141</f>
        <v>10</v>
      </c>
      <c r="H373" s="161">
        <f>'VITESSEPL sens 1 '!AC141</f>
        <v>2</v>
      </c>
      <c r="I373" s="161">
        <f>'VITESSEPL sens 1 '!AD141</f>
        <v>1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66</v>
      </c>
      <c r="P373" s="161">
        <f>'VITESSEPL sens 1 '!AJ141</f>
        <v>1</v>
      </c>
      <c r="Q373" s="238">
        <f t="shared" si="35"/>
        <v>6.6666666666666666E-2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0</v>
      </c>
      <c r="E374" s="161">
        <f>'VITESSEVL sens 1 '!Z142</f>
        <v>0</v>
      </c>
      <c r="F374" s="161">
        <f>'VITESSEVL sens 1 '!AA142</f>
        <v>4</v>
      </c>
      <c r="G374" s="161">
        <f>'VITESSEVL sens 1 '!AB142</f>
        <v>9</v>
      </c>
      <c r="H374" s="161">
        <f>'VITESSEVL sens 1 '!AC142</f>
        <v>25</v>
      </c>
      <c r="I374" s="161">
        <f>'VITESSEVL sens 1 '!AD142</f>
        <v>18</v>
      </c>
      <c r="J374" s="161">
        <f>'VITESSEVL sens 1 '!AE142</f>
        <v>2</v>
      </c>
      <c r="K374" s="161">
        <f>'VITESSEVL sens 1 '!AF142</f>
        <v>3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77</v>
      </c>
      <c r="P374" s="161">
        <f>'VITESSEVL sens 1 '!AJ142</f>
        <v>23</v>
      </c>
      <c r="Q374" s="238">
        <f t="shared" si="35"/>
        <v>0.37704918032786883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0</v>
      </c>
      <c r="E375" s="161">
        <f>'VITESSEPL sens 1 '!Z142</f>
        <v>0</v>
      </c>
      <c r="F375" s="161">
        <f>'VITESSEPL sens 1 '!AA142</f>
        <v>3</v>
      </c>
      <c r="G375" s="161">
        <f>'VITESSEPL sens 1 '!AB142</f>
        <v>10</v>
      </c>
      <c r="H375" s="161">
        <f>'VITESSEPL sens 1 '!AC142</f>
        <v>2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64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0</v>
      </c>
      <c r="E376" s="161">
        <f>'VITESSEVL sens 1 '!Z143</f>
        <v>0</v>
      </c>
      <c r="F376" s="161">
        <f>'VITESSEVL sens 1 '!AA143</f>
        <v>1</v>
      </c>
      <c r="G376" s="161">
        <f>'VITESSEVL sens 1 '!AB143</f>
        <v>5</v>
      </c>
      <c r="H376" s="161">
        <f>'VITESSEVL sens 1 '!AC143</f>
        <v>19</v>
      </c>
      <c r="I376" s="161">
        <f>'VITESSEVL sens 1 '!AD143</f>
        <v>9</v>
      </c>
      <c r="J376" s="161">
        <f>'VITESSEVL sens 1 '!AE143</f>
        <v>5</v>
      </c>
      <c r="K376" s="161">
        <f>'VITESSEVL sens 1 '!AF143</f>
        <v>0</v>
      </c>
      <c r="L376" s="161">
        <f>'VITESSEVL sens 1 '!AG143</f>
        <v>1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79</v>
      </c>
      <c r="P376" s="161">
        <f>'VITESSEVL sens 1 '!AJ143</f>
        <v>15</v>
      </c>
      <c r="Q376" s="238">
        <f t="shared" si="35"/>
        <v>0.375</v>
      </c>
    </row>
    <row r="377" spans="1:17" x14ac:dyDescent="0.25">
      <c r="A377" s="239"/>
      <c r="B377" s="234" t="s">
        <v>3</v>
      </c>
      <c r="C377" s="235">
        <f>'VITESSEPL sens 1 '!X143</f>
        <v>0</v>
      </c>
      <c r="D377" s="161">
        <f>'VITESSEPL sens 1 '!Y143</f>
        <v>0</v>
      </c>
      <c r="E377" s="161">
        <f>'VITESSEPL sens 1 '!Z143</f>
        <v>0</v>
      </c>
      <c r="F377" s="161">
        <f>'VITESSEPL sens 1 '!AA143</f>
        <v>0</v>
      </c>
      <c r="G377" s="161">
        <f>'VITESSEPL sens 1 '!AB143</f>
        <v>9</v>
      </c>
      <c r="H377" s="161">
        <f>'VITESSEPL sens 1 '!AC143</f>
        <v>0</v>
      </c>
      <c r="I377" s="161">
        <f>'VITESSEPL sens 1 '!AD143</f>
        <v>0</v>
      </c>
      <c r="J377" s="161">
        <f>'VITESSEPL sens 1 '!AE143</f>
        <v>1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68</v>
      </c>
      <c r="P377" s="161">
        <f>'VITESSEPL sens 1 '!AJ143</f>
        <v>1</v>
      </c>
      <c r="Q377" s="238">
        <f t="shared" si="35"/>
        <v>0.1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0</v>
      </c>
      <c r="F378" s="161">
        <f>'VITESSEVL sens 1 '!AA144</f>
        <v>2</v>
      </c>
      <c r="G378" s="161">
        <f>'VITESSEVL sens 1 '!AB144</f>
        <v>1</v>
      </c>
      <c r="H378" s="161">
        <f>'VITESSEVL sens 1 '!AC144</f>
        <v>2</v>
      </c>
      <c r="I378" s="161">
        <f>'VITESSEVL sens 1 '!AD144</f>
        <v>5</v>
      </c>
      <c r="J378" s="161">
        <f>'VITESSEVL sens 1 '!AE144</f>
        <v>0</v>
      </c>
      <c r="K378" s="161">
        <f>'VITESSEVL sens 1 '!AF144</f>
        <v>2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80</v>
      </c>
      <c r="P378" s="161">
        <f>'VITESSEVL sens 1 '!AJ144</f>
        <v>7</v>
      </c>
      <c r="Q378" s="238">
        <f t="shared" si="35"/>
        <v>0.58333333333333337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0</v>
      </c>
      <c r="E379" s="161">
        <f>'VITESSEPL sens 1 '!Z144</f>
        <v>0</v>
      </c>
      <c r="F379" s="161">
        <f>'VITESSEPL sens 1 '!AA144</f>
        <v>6</v>
      </c>
      <c r="G379" s="161">
        <f>'VITESSEPL sens 1 '!AB144</f>
        <v>1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56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0</v>
      </c>
      <c r="E380" s="161">
        <f>'VITESSEVL sens 1 '!Z145</f>
        <v>1</v>
      </c>
      <c r="F380" s="161">
        <f>'VITESSEVL sens 1 '!AA145</f>
        <v>0</v>
      </c>
      <c r="G380" s="161">
        <f>'VITESSEVL sens 1 '!AB145</f>
        <v>0</v>
      </c>
      <c r="H380" s="161">
        <f>'VITESSEVL sens 1 '!AC145</f>
        <v>3</v>
      </c>
      <c r="I380" s="161">
        <f>'VITESSEVL sens 1 '!AD145</f>
        <v>2</v>
      </c>
      <c r="J380" s="161">
        <f>'VITESSEVL sens 1 '!AE145</f>
        <v>2</v>
      </c>
      <c r="K380" s="161">
        <f>'VITESSEVL sens 1 '!AF145</f>
        <v>0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79</v>
      </c>
      <c r="P380" s="161">
        <f>'VITESSEVL sens 1 '!AJ145</f>
        <v>4</v>
      </c>
      <c r="Q380" s="238">
        <f t="shared" si="35"/>
        <v>0.5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0</v>
      </c>
      <c r="E381" s="161">
        <f>'VITESSEPL sens 1 '!Z145</f>
        <v>1</v>
      </c>
      <c r="F381" s="161">
        <f>'VITESSEPL sens 1 '!AA145</f>
        <v>5</v>
      </c>
      <c r="G381" s="161">
        <f>'VITESSEPL sens 1 '!AB145</f>
        <v>5</v>
      </c>
      <c r="H381" s="161">
        <f>'VITESSEPL sens 1 '!AC145</f>
        <v>1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60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0</v>
      </c>
      <c r="F382" s="161">
        <f>'VITESSEVL sens 1 '!AA146</f>
        <v>1</v>
      </c>
      <c r="G382" s="161">
        <f>'VITESSEVL sens 1 '!AB146</f>
        <v>6</v>
      </c>
      <c r="H382" s="161">
        <f>'VITESSEVL sens 1 '!AC146</f>
        <v>5</v>
      </c>
      <c r="I382" s="161">
        <f>'VITESSEVL sens 1 '!AD146</f>
        <v>15</v>
      </c>
      <c r="J382" s="161">
        <f>'VITESSEVL sens 1 '!AE146</f>
        <v>3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79</v>
      </c>
      <c r="P382" s="161">
        <f>'VITESSEVL sens 1 '!AJ146</f>
        <v>18</v>
      </c>
      <c r="Q382" s="238">
        <f t="shared" si="35"/>
        <v>0.6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2</v>
      </c>
      <c r="G383" s="161">
        <f>'VITESSEPL sens 1 '!AB146</f>
        <v>5</v>
      </c>
      <c r="H383" s="161">
        <f>'VITESSEPL sens 1 '!AC146</f>
        <v>1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64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0</v>
      </c>
      <c r="F384" s="161">
        <f>'VITESSEVL sens 1 '!AA147</f>
        <v>0</v>
      </c>
      <c r="G384" s="161">
        <f>'VITESSEVL sens 1 '!AB147</f>
        <v>3</v>
      </c>
      <c r="H384" s="161">
        <f>'VITESSEVL sens 1 '!AC147</f>
        <v>1</v>
      </c>
      <c r="I384" s="161">
        <f>'VITESSEVL sens 1 '!AD147</f>
        <v>1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71</v>
      </c>
      <c r="P384" s="161">
        <f>'VITESSEVL sens 1 '!AJ147</f>
        <v>1</v>
      </c>
      <c r="Q384" s="238">
        <f t="shared" si="35"/>
        <v>0.2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0</v>
      </c>
      <c r="F385" s="161">
        <f>'VITESSEPL sens 1 '!AA147</f>
        <v>0</v>
      </c>
      <c r="G385" s="161">
        <f>'VITESSEPL sens 1 '!AB147</f>
        <v>0</v>
      </c>
      <c r="H385" s="161">
        <f>'VITESSEPL sens 1 '!AC147</f>
        <v>3</v>
      </c>
      <c r="I385" s="161">
        <f>'VITESSEPL sens 1 '!AD147</f>
        <v>1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78</v>
      </c>
      <c r="P385" s="161">
        <f>'VITESSEPL sens 1 '!AJ147</f>
        <v>1</v>
      </c>
      <c r="Q385" s="238">
        <f t="shared" si="35"/>
        <v>0.25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0</v>
      </c>
      <c r="I386" s="161">
        <f>'VITESSEVL sens 1 '!AD148</f>
        <v>1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85</v>
      </c>
      <c r="P386" s="161">
        <f>'VITESSEVL sens 1 '!AJ148</f>
        <v>1</v>
      </c>
      <c r="Q386" s="238">
        <f t="shared" si="35"/>
        <v>1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0</v>
      </c>
      <c r="D388" s="247">
        <f t="shared" ref="D388:N388" si="36">D386+D384+D382+D380+D378+D376+D374+D372+D370+D368+D366+D364+D362+D360+D358+D356+D354+D352+D350+D348+D346+D344+D342+D340</f>
        <v>0</v>
      </c>
      <c r="E388" s="247">
        <f t="shared" si="36"/>
        <v>2</v>
      </c>
      <c r="F388" s="247">
        <f t="shared" si="36"/>
        <v>34</v>
      </c>
      <c r="G388" s="247">
        <f t="shared" si="36"/>
        <v>118</v>
      </c>
      <c r="H388" s="247">
        <f t="shared" si="36"/>
        <v>158</v>
      </c>
      <c r="I388" s="247">
        <f t="shared" si="36"/>
        <v>105</v>
      </c>
      <c r="J388" s="247">
        <f t="shared" si="36"/>
        <v>31</v>
      </c>
      <c r="K388" s="247">
        <f t="shared" si="36"/>
        <v>8</v>
      </c>
      <c r="L388" s="247">
        <f t="shared" si="36"/>
        <v>2</v>
      </c>
      <c r="M388" s="247">
        <f t="shared" si="36"/>
        <v>1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0</v>
      </c>
      <c r="D389" s="250">
        <f t="shared" ref="D389:N389" si="37">D387+D385+D383+D381+D379+D377+D375+D373+D371+D369+D367+D365+D363+D361+D359+D357+D355+D353+D351+D349+D347+D345+D343+D341</f>
        <v>0</v>
      </c>
      <c r="E389" s="250">
        <f t="shared" si="37"/>
        <v>12</v>
      </c>
      <c r="F389" s="250">
        <f t="shared" si="37"/>
        <v>94</v>
      </c>
      <c r="G389" s="250">
        <f t="shared" si="37"/>
        <v>150</v>
      </c>
      <c r="H389" s="250">
        <f t="shared" si="37"/>
        <v>55</v>
      </c>
      <c r="I389" s="250">
        <f t="shared" si="37"/>
        <v>12</v>
      </c>
      <c r="J389" s="250">
        <f t="shared" si="37"/>
        <v>4</v>
      </c>
      <c r="K389" s="250">
        <f t="shared" si="37"/>
        <v>0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0</v>
      </c>
      <c r="D390" s="254">
        <f t="shared" si="38"/>
        <v>0</v>
      </c>
      <c r="E390" s="254">
        <f t="shared" si="38"/>
        <v>4.3572984749455342E-3</v>
      </c>
      <c r="F390" s="254">
        <f t="shared" si="38"/>
        <v>7.407407407407407E-2</v>
      </c>
      <c r="G390" s="254">
        <f t="shared" si="38"/>
        <v>0.2570806100217865</v>
      </c>
      <c r="H390" s="254">
        <f t="shared" si="38"/>
        <v>0.34422657952069718</v>
      </c>
      <c r="I390" s="254">
        <f t="shared" si="38"/>
        <v>0.22875816993464052</v>
      </c>
      <c r="J390" s="254">
        <f t="shared" si="38"/>
        <v>6.7538126361655779E-2</v>
      </c>
      <c r="K390" s="254">
        <f t="shared" si="38"/>
        <v>1.7429193899782137E-2</v>
      </c>
      <c r="L390" s="254">
        <f t="shared" si="38"/>
        <v>4.3572984749455342E-3</v>
      </c>
      <c r="M390" s="254">
        <f t="shared" si="38"/>
        <v>2.1786492374727671E-3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</v>
      </c>
      <c r="D391" s="254">
        <f t="shared" si="39"/>
        <v>0</v>
      </c>
      <c r="E391" s="254">
        <f t="shared" si="39"/>
        <v>3.669724770642202E-2</v>
      </c>
      <c r="F391" s="254">
        <f t="shared" si="39"/>
        <v>0.28746177370030579</v>
      </c>
      <c r="G391" s="254">
        <f t="shared" si="39"/>
        <v>0.45871559633027525</v>
      </c>
      <c r="H391" s="254">
        <f t="shared" si="39"/>
        <v>0.16819571865443425</v>
      </c>
      <c r="I391" s="254">
        <f t="shared" si="39"/>
        <v>3.669724770642202E-2</v>
      </c>
      <c r="J391" s="254">
        <f t="shared" si="39"/>
        <v>1.2232415902140673E-2</v>
      </c>
      <c r="K391" s="254">
        <f t="shared" si="39"/>
        <v>0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0</v>
      </c>
      <c r="D392" s="256">
        <f>IF(SUM($C388:$N388)=0,0,SUM(NUIT6_VL2)/SUM($C388:$N388))</f>
        <v>0</v>
      </c>
      <c r="E392" s="256">
        <f>IF(SUM($C388:$N388)=0,0,SUM(NUIT6_VL3)/SUM($C388:$N388))</f>
        <v>0</v>
      </c>
      <c r="F392" s="256">
        <f>IF(SUM($C388:$N388)=0,0,SUM(NUIT6_VL4)/SUM($C388:$N388))</f>
        <v>4.3572984749455342E-3</v>
      </c>
      <c r="G392" s="256">
        <f>IF(SUM($C388:$N388)=0,0,SUM(NUIT6_VL5)/SUM($C388:$N388))</f>
        <v>2.178649237472767E-2</v>
      </c>
      <c r="H392" s="256">
        <f>IF(SUM($C388:$N388)=0,0,SUM(NUIT6_VL6)/SUM($C388:$N388))</f>
        <v>2.178649237472767E-2</v>
      </c>
      <c r="I392" s="256">
        <f>IF(SUM($C388:$N388)=0,0,SUM(NUIT6_VL7)/SUM($C388:$N388))</f>
        <v>4.3572984749455342E-3</v>
      </c>
      <c r="J392" s="256">
        <f>IF(SUM($C388:$N388)=0,0,SUM(NUIT6_VL8)/SUM($C388:$N388))</f>
        <v>6.5359477124183009E-3</v>
      </c>
      <c r="K392" s="256">
        <f>IF(SUM($C388:$N388)=0,0,SUM(NUIT6_VL9)/SUM($C388:$N388))</f>
        <v>0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0</v>
      </c>
      <c r="E393" s="256">
        <f>IF(SUM($C389:$N389)=0,0,SUM(Nuit6_PL3)/SUM($C389:$N389))</f>
        <v>3.0581039755351682E-3</v>
      </c>
      <c r="F393" s="256">
        <f>IF(SUM($C389:$N389)=0,0,SUM(Nuit6_PL4)/SUM($C389:$N389))</f>
        <v>1.2232415902140673E-2</v>
      </c>
      <c r="G393" s="256">
        <f>IF(SUM($C389:$N389)=0,0,SUM(Nuit6_PL5)/SUM($C389:$N389))</f>
        <v>6.1162079510703364E-3</v>
      </c>
      <c r="H393" s="256">
        <f>IF(SUM($C389:$N389)=0,0,SUM(Nuit6_PL6)/SUM($C389:$N389))</f>
        <v>2.1406727828746176E-2</v>
      </c>
      <c r="I393" s="256">
        <f>IF(SUM($C389:$N389)=0,0,SUM(Nuit6_PL7)/SUM($C389:$N389))</f>
        <v>6.1162079510703364E-3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0</v>
      </c>
      <c r="D394" s="254">
        <f>IF(SUM($C388:$N388)=0,0,($D388-SUM(NUIT6_VL2))/SUM($C388:$N388))</f>
        <v>0</v>
      </c>
      <c r="E394" s="254">
        <f>IF(SUM($C388:$N388)=0,0,($E388-SUM(NUIT6_VL3))/SUM($C388:$N388))</f>
        <v>4.3572984749455342E-3</v>
      </c>
      <c r="F394" s="254">
        <f>IF(SUM($C388:$N388)=0,0,($F388-SUM(NUIT6_VL4))/SUM($C388:$N388))</f>
        <v>6.9716775599128547E-2</v>
      </c>
      <c r="G394" s="254">
        <f>IF(SUM($C388:$N388)=0,0,($G388-SUM(NUIT6_VL5))/SUM($C388:$N388))</f>
        <v>0.23529411764705882</v>
      </c>
      <c r="H394" s="254">
        <f>IF(SUM($C388:$N388)=0,0,($H388-SUM(NUIT6_VL6))/SUM($C388:$N388))</f>
        <v>0.3224400871459695</v>
      </c>
      <c r="I394" s="254">
        <f>IF(SUM($C388:$N388)=0,0,($I388-SUM(NUIT6_VL7))/SUM($C388:$N388))</f>
        <v>0.22440087145969498</v>
      </c>
      <c r="J394" s="254">
        <f>IF(SUM($C388:$N388)=0,0,($J388-SUM(NUIT5_VL8))/SUM($C388:$N388))</f>
        <v>6.1002178649237473E-2</v>
      </c>
      <c r="K394" s="254">
        <f>IF(SUM($C388:$N388)=0,0,($K388-SUM(NUIT6_VL9))/SUM($C388:$N388))</f>
        <v>1.7429193899782137E-2</v>
      </c>
      <c r="L394" s="254">
        <f>IF(SUM($C388:$N388)=0,0,($L388-SUM(NUIT6_VL10))/SUM($C388:$N388))</f>
        <v>4.3572984749455342E-3</v>
      </c>
      <c r="M394" s="254">
        <f>IF(SUM($C388:$N388)=0,0,($M388-SUM(NUIT6_VL11))/SUM($C388:$N388))</f>
        <v>2.1786492374727671E-3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</v>
      </c>
      <c r="D395" s="254">
        <f>IF(SUM($C389:$N389)=0,0,($D389-SUM(Nuit6_PL2))/SUM($C389:$N389))</f>
        <v>0</v>
      </c>
      <c r="E395" s="254">
        <f>IF(SUM($C389:$N389)=0,0,($E389-SUM(Nuit6_PL3))/SUM($C389:$N389))</f>
        <v>3.3639143730886847E-2</v>
      </c>
      <c r="F395" s="254">
        <f>IF(SUM($C389:$N389)=0,0,($F389-SUM(Nuit6_PL4))/SUM($C389:$N389))</f>
        <v>0.27522935779816515</v>
      </c>
      <c r="G395" s="254">
        <f>IF(SUM($C389:$N389)=0,0,($G389-SUM(Nuit6_PL5))/SUM($C389:$N389))</f>
        <v>0.45259938837920488</v>
      </c>
      <c r="H395" s="254">
        <f>IF(SUM($C389:$N389)=0,0,($H389-SUM(Nuit6_PL6))/SUM($C389:$N389))</f>
        <v>0.14678899082568808</v>
      </c>
      <c r="I395" s="254">
        <f>IF(SUM($C389:$N389)=0,0,($I389-SUM(Nuit6_PL7))/SUM($C389:$N389))</f>
        <v>3.0581039755351681E-2</v>
      </c>
      <c r="J395" s="254">
        <f>IF(SUM($C389:$N389)=0,0,($J389-SUM(Nuit6_PL8))/SUM($C389:$N389))</f>
        <v>1.2232415902140673E-2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0</v>
      </c>
      <c r="D396" s="258">
        <f t="shared" si="40"/>
        <v>0</v>
      </c>
      <c r="E396" s="258">
        <f t="shared" si="40"/>
        <v>8.3333333333333329E-2</v>
      </c>
      <c r="F396" s="258">
        <f t="shared" si="40"/>
        <v>1.4166666666666667</v>
      </c>
      <c r="G396" s="258">
        <f t="shared" si="40"/>
        <v>4.916666666666667</v>
      </c>
      <c r="H396" s="258">
        <f t="shared" si="40"/>
        <v>6.583333333333333</v>
      </c>
      <c r="I396" s="258">
        <f t="shared" si="40"/>
        <v>4.375</v>
      </c>
      <c r="J396" s="258">
        <f t="shared" si="40"/>
        <v>1.2916666666666667</v>
      </c>
      <c r="K396" s="258">
        <f t="shared" si="40"/>
        <v>0.33333333333333331</v>
      </c>
      <c r="L396" s="258">
        <f t="shared" si="40"/>
        <v>8.3333333333333329E-2</v>
      </c>
      <c r="M396" s="258">
        <f t="shared" si="40"/>
        <v>4.1666666666666664E-2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0</v>
      </c>
      <c r="D397" s="258">
        <f t="shared" si="40"/>
        <v>0</v>
      </c>
      <c r="E397" s="258">
        <f t="shared" si="40"/>
        <v>0.5</v>
      </c>
      <c r="F397" s="258">
        <f t="shared" si="40"/>
        <v>3.9166666666666665</v>
      </c>
      <c r="G397" s="258">
        <f t="shared" si="40"/>
        <v>6.25</v>
      </c>
      <c r="H397" s="258">
        <f t="shared" si="40"/>
        <v>2.2916666666666665</v>
      </c>
      <c r="I397" s="258">
        <f t="shared" si="40"/>
        <v>0.5</v>
      </c>
      <c r="J397" s="258">
        <f t="shared" si="40"/>
        <v>0.16666666666666666</v>
      </c>
      <c r="K397" s="258">
        <f t="shared" si="40"/>
        <v>0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459</v>
      </c>
      <c r="C399" s="396"/>
      <c r="D399" s="397"/>
      <c r="E399" s="248" t="s">
        <v>2</v>
      </c>
      <c r="F399" s="393">
        <f>Synthese!AC$17</f>
        <v>75</v>
      </c>
      <c r="G399" s="393"/>
      <c r="H399" s="394"/>
      <c r="I399" s="392">
        <f>S6</f>
        <v>87</v>
      </c>
      <c r="J399" s="393"/>
      <c r="K399" s="394"/>
      <c r="L399" s="392">
        <f>T6</f>
        <v>75</v>
      </c>
      <c r="M399" s="393"/>
      <c r="N399" s="394"/>
      <c r="O399" s="392">
        <f>U6</f>
        <v>63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327</v>
      </c>
      <c r="C400" s="383"/>
      <c r="D400" s="384"/>
      <c r="E400" s="259" t="s">
        <v>3</v>
      </c>
      <c r="F400" s="378">
        <f>Synthese!AD$17</f>
        <v>64</v>
      </c>
      <c r="G400" s="378"/>
      <c r="H400" s="379"/>
      <c r="I400" s="395">
        <f>S13</f>
        <v>74</v>
      </c>
      <c r="J400" s="378"/>
      <c r="K400" s="379"/>
      <c r="L400" s="395">
        <f>T13</f>
        <v>64</v>
      </c>
      <c r="M400" s="378"/>
      <c r="N400" s="379"/>
      <c r="O400" s="395">
        <f>U13</f>
        <v>54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423</v>
      </c>
      <c r="C402" s="396"/>
      <c r="D402" s="397"/>
      <c r="E402" s="248" t="s">
        <v>2</v>
      </c>
      <c r="F402" s="396">
        <f>'Synthese debit'!Q$33-'Synthese debit'!R$33</f>
        <v>27</v>
      </c>
      <c r="G402" s="396"/>
      <c r="H402" s="397"/>
      <c r="I402" s="262">
        <f>W6</f>
        <v>0.70833333333333337</v>
      </c>
      <c r="J402" s="250"/>
      <c r="K402" s="249">
        <f>V6</f>
        <v>61</v>
      </c>
      <c r="L402" s="262">
        <f>Y6</f>
        <v>0.20833333333333334</v>
      </c>
      <c r="M402" s="250"/>
      <c r="N402" s="249">
        <f>X6</f>
        <v>17</v>
      </c>
      <c r="O402" s="248" t="s">
        <v>2</v>
      </c>
      <c r="P402" s="408">
        <f>AH6</f>
        <v>11.7283666873456</v>
      </c>
      <c r="Q402" s="409"/>
    </row>
    <row r="403" spans="1:17" ht="9.9" customHeight="1" x14ac:dyDescent="0.25">
      <c r="A403" s="259" t="s">
        <v>3</v>
      </c>
      <c r="B403" s="383">
        <f>'Synthese debit'!O$36</f>
        <v>302</v>
      </c>
      <c r="C403" s="383"/>
      <c r="D403" s="384"/>
      <c r="E403" s="259" t="s">
        <v>3</v>
      </c>
      <c r="F403" s="383">
        <f>'Synthese debit'!R$33</f>
        <v>16</v>
      </c>
      <c r="G403" s="383"/>
      <c r="H403" s="384"/>
      <c r="I403" s="264">
        <f>AA6</f>
        <v>0.33333333333333331</v>
      </c>
      <c r="J403" s="261"/>
      <c r="K403" s="260">
        <f>Z6</f>
        <v>44</v>
      </c>
      <c r="L403" s="264">
        <f>AC6</f>
        <v>0.20833333333333334</v>
      </c>
      <c r="M403" s="261"/>
      <c r="N403" s="260">
        <f>AB6</f>
        <v>4</v>
      </c>
      <c r="O403" s="259" t="s">
        <v>3</v>
      </c>
      <c r="P403" s="410">
        <f>AI6</f>
        <v>9.2489429009631206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0</v>
      </c>
      <c r="G407" s="236">
        <f>'VITESSEVL sens 1 '!AB149</f>
        <v>0</v>
      </c>
      <c r="H407" s="236">
        <f>'VITESSEVL sens 1 '!AC149</f>
        <v>0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0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1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75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0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1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65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0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0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2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75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0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0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0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0</v>
      </c>
      <c r="E415" s="161">
        <f>'VITESSEVL sens 1 '!Z153</f>
        <v>0</v>
      </c>
      <c r="F415" s="161">
        <f>'VITESSEVL sens 1 '!AA153</f>
        <v>0</v>
      </c>
      <c r="G415" s="161">
        <f>'VITESSEVL sens 1 '!AB153</f>
        <v>2</v>
      </c>
      <c r="H415" s="161">
        <f>'VITESSEVL sens 1 '!AC153</f>
        <v>3</v>
      </c>
      <c r="I415" s="161">
        <f>'VITESSEVL sens 1 '!AD153</f>
        <v>0</v>
      </c>
      <c r="J415" s="161">
        <f>'VITESSEVL sens 1 '!AE153</f>
        <v>0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71</v>
      </c>
      <c r="P415" s="161">
        <f>'VITESSEVL sens 1 '!AJ153</f>
        <v>0</v>
      </c>
      <c r="Q415" s="238">
        <f t="shared" si="42"/>
        <v>0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0</v>
      </c>
      <c r="F416" s="161">
        <f>'VITESSEPL sens 1 '!AA153</f>
        <v>1</v>
      </c>
      <c r="G416" s="161">
        <f>'VITESSEPL sens 1 '!AB153</f>
        <v>1</v>
      </c>
      <c r="H416" s="161">
        <f>'VITESSEPL sens 1 '!AC153</f>
        <v>1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65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0</v>
      </c>
      <c r="D417" s="161">
        <f>'VITESSEVL sens 1 '!Y154</f>
        <v>0</v>
      </c>
      <c r="E417" s="161">
        <f>'VITESSEVL sens 1 '!Z154</f>
        <v>1</v>
      </c>
      <c r="F417" s="161">
        <f>'VITESSEVL sens 1 '!AA154</f>
        <v>1</v>
      </c>
      <c r="G417" s="161">
        <f>'VITESSEVL sens 1 '!AB154</f>
        <v>3</v>
      </c>
      <c r="H417" s="161">
        <f>'VITESSEVL sens 1 '!AC154</f>
        <v>11</v>
      </c>
      <c r="I417" s="161">
        <f>'VITESSEVL sens 1 '!AD154</f>
        <v>4</v>
      </c>
      <c r="J417" s="161">
        <f>'VITESSEVL sens 1 '!AE154</f>
        <v>2</v>
      </c>
      <c r="K417" s="161">
        <f>'VITESSEVL sens 1 '!AF154</f>
        <v>0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75</v>
      </c>
      <c r="P417" s="161">
        <f>'VITESSEVL sens 1 '!AJ154</f>
        <v>6</v>
      </c>
      <c r="Q417" s="238">
        <f t="shared" si="42"/>
        <v>0.27272727272727271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0</v>
      </c>
      <c r="F418" s="161">
        <f>'VITESSEPL sens 1 '!AA154</f>
        <v>3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55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0</v>
      </c>
      <c r="E419" s="161">
        <f>'VITESSEVL sens 1 '!Z155</f>
        <v>0</v>
      </c>
      <c r="F419" s="161">
        <f>'VITESSEVL sens 1 '!AA155</f>
        <v>0</v>
      </c>
      <c r="G419" s="161">
        <f>'VITESSEVL sens 1 '!AB155</f>
        <v>6</v>
      </c>
      <c r="H419" s="161">
        <f>'VITESSEVL sens 1 '!AC155</f>
        <v>3</v>
      </c>
      <c r="I419" s="161">
        <f>'VITESSEVL sens 1 '!AD155</f>
        <v>3</v>
      </c>
      <c r="J419" s="161">
        <f>'VITESSEVL sens 1 '!AE155</f>
        <v>2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76</v>
      </c>
      <c r="P419" s="161">
        <f>'VITESSEVL sens 1 '!AJ155</f>
        <v>5</v>
      </c>
      <c r="Q419" s="238">
        <f t="shared" si="42"/>
        <v>0.35714285714285715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0</v>
      </c>
      <c r="E420" s="161">
        <f>'VITESSEPL sens 1 '!Z155</f>
        <v>2</v>
      </c>
      <c r="F420" s="161">
        <f>'VITESSEPL sens 1 '!AA155</f>
        <v>1</v>
      </c>
      <c r="G420" s="161">
        <f>'VITESSEPL sens 1 '!AB155</f>
        <v>5</v>
      </c>
      <c r="H420" s="161">
        <f>'VITESSEPL sens 1 '!AC155</f>
        <v>1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61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0</v>
      </c>
      <c r="D421" s="161">
        <f>'VITESSEVL sens 1 '!Y156</f>
        <v>0</v>
      </c>
      <c r="E421" s="161">
        <f>'VITESSEVL sens 1 '!Z156</f>
        <v>0</v>
      </c>
      <c r="F421" s="161">
        <f>'VITESSEVL sens 1 '!AA156</f>
        <v>1</v>
      </c>
      <c r="G421" s="161">
        <f>'VITESSEVL sens 1 '!AB156</f>
        <v>9</v>
      </c>
      <c r="H421" s="161">
        <f>'VITESSEVL sens 1 '!AC156</f>
        <v>6</v>
      </c>
      <c r="I421" s="161">
        <f>'VITESSEVL sens 1 '!AD156</f>
        <v>6</v>
      </c>
      <c r="J421" s="161">
        <f>'VITESSEVL sens 1 '!AE156</f>
        <v>3</v>
      </c>
      <c r="K421" s="161">
        <f>'VITESSEVL sens 1 '!AF156</f>
        <v>0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75</v>
      </c>
      <c r="P421" s="161">
        <f>'VITESSEVL sens 1 '!AJ156</f>
        <v>9</v>
      </c>
      <c r="Q421" s="238">
        <f t="shared" si="42"/>
        <v>0.36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0</v>
      </c>
      <c r="E422" s="161">
        <f>'VITESSEPL sens 1 '!Z156</f>
        <v>1</v>
      </c>
      <c r="F422" s="161">
        <f>'VITESSEPL sens 1 '!AA156</f>
        <v>6</v>
      </c>
      <c r="G422" s="161">
        <f>'VITESSEPL sens 1 '!AB156</f>
        <v>12</v>
      </c>
      <c r="H422" s="161">
        <f>'VITESSEPL sens 1 '!AC156</f>
        <v>4</v>
      </c>
      <c r="I422" s="161">
        <f>'VITESSEPL sens 1 '!AD156</f>
        <v>1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64</v>
      </c>
      <c r="P422" s="161">
        <f>'VITESSEPL sens 1 '!AJ156</f>
        <v>1</v>
      </c>
      <c r="Q422" s="238">
        <f t="shared" si="42"/>
        <v>4.1666666666666664E-2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0</v>
      </c>
      <c r="D423" s="161">
        <f>'VITESSEVL sens 1 '!Y157</f>
        <v>0</v>
      </c>
      <c r="E423" s="161">
        <f>'VITESSEVL sens 1 '!Z157</f>
        <v>0</v>
      </c>
      <c r="F423" s="161">
        <f>'VITESSEVL sens 1 '!AA157</f>
        <v>4</v>
      </c>
      <c r="G423" s="161">
        <f>'VITESSEVL sens 1 '!AB157</f>
        <v>6</v>
      </c>
      <c r="H423" s="161">
        <f>'VITESSEVL sens 1 '!AC157</f>
        <v>5</v>
      </c>
      <c r="I423" s="161">
        <f>'VITESSEVL sens 1 '!AD157</f>
        <v>5</v>
      </c>
      <c r="J423" s="161">
        <f>'VITESSEVL sens 1 '!AE157</f>
        <v>1</v>
      </c>
      <c r="K423" s="161">
        <f>'VITESSEVL sens 1 '!AF157</f>
        <v>0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72</v>
      </c>
      <c r="P423" s="161">
        <f>'VITESSEVL sens 1 '!AJ157</f>
        <v>6</v>
      </c>
      <c r="Q423" s="238">
        <f t="shared" si="42"/>
        <v>0.2857142857142857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0</v>
      </c>
      <c r="E424" s="161">
        <f>'VITESSEPL sens 1 '!Z157</f>
        <v>0</v>
      </c>
      <c r="F424" s="161">
        <f>'VITESSEPL sens 1 '!AA157</f>
        <v>18</v>
      </c>
      <c r="G424" s="161">
        <f>'VITESSEPL sens 1 '!AB157</f>
        <v>18</v>
      </c>
      <c r="H424" s="161">
        <f>'VITESSEPL sens 1 '!AC157</f>
        <v>5</v>
      </c>
      <c r="I424" s="161">
        <f>'VITESSEPL sens 1 '!AD157</f>
        <v>1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62</v>
      </c>
      <c r="P424" s="161">
        <f>'VITESSEPL sens 1 '!AJ157</f>
        <v>1</v>
      </c>
      <c r="Q424" s="238">
        <f t="shared" si="42"/>
        <v>2.3809523809523808E-2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0</v>
      </c>
      <c r="E425" s="161">
        <f>'VITESSEVL sens 1 '!Z158</f>
        <v>0</v>
      </c>
      <c r="F425" s="161">
        <f>'VITESSEVL sens 1 '!AA158</f>
        <v>3</v>
      </c>
      <c r="G425" s="161">
        <f>'VITESSEVL sens 1 '!AB158</f>
        <v>2</v>
      </c>
      <c r="H425" s="161">
        <f>'VITESSEVL sens 1 '!AC158</f>
        <v>2</v>
      </c>
      <c r="I425" s="161">
        <f>'VITESSEVL sens 1 '!AD158</f>
        <v>2</v>
      </c>
      <c r="J425" s="161">
        <f>'VITESSEVL sens 1 '!AE158</f>
        <v>1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71</v>
      </c>
      <c r="P425" s="161">
        <f>'VITESSEVL sens 1 '!AJ158</f>
        <v>3</v>
      </c>
      <c r="Q425" s="238">
        <f t="shared" si="42"/>
        <v>0.3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0</v>
      </c>
      <c r="E426" s="161">
        <f>'VITESSEPL sens 1 '!Z158</f>
        <v>1</v>
      </c>
      <c r="F426" s="161">
        <f>'VITESSEPL sens 1 '!AA158</f>
        <v>11</v>
      </c>
      <c r="G426" s="161">
        <f>'VITESSEPL sens 1 '!AB158</f>
        <v>18</v>
      </c>
      <c r="H426" s="161">
        <f>'VITESSEPL sens 1 '!AC158</f>
        <v>6</v>
      </c>
      <c r="I426" s="161">
        <f>'VITESSEPL sens 1 '!AD158</f>
        <v>1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64</v>
      </c>
      <c r="P426" s="161">
        <f>'VITESSEPL sens 1 '!AJ158</f>
        <v>1</v>
      </c>
      <c r="Q426" s="238">
        <f t="shared" si="42"/>
        <v>2.7027027027027029E-2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0</v>
      </c>
      <c r="D427" s="161">
        <f>'VITESSEVL sens 1 '!Y159</f>
        <v>0</v>
      </c>
      <c r="E427" s="161">
        <f>'VITESSEVL sens 1 '!Z159</f>
        <v>0</v>
      </c>
      <c r="F427" s="161">
        <f>'VITESSEVL sens 1 '!AA159</f>
        <v>3</v>
      </c>
      <c r="G427" s="161">
        <f>'VITESSEVL sens 1 '!AB159</f>
        <v>4</v>
      </c>
      <c r="H427" s="161">
        <f>'VITESSEVL sens 1 '!AC159</f>
        <v>9</v>
      </c>
      <c r="I427" s="161">
        <f>'VITESSEVL sens 1 '!AD159</f>
        <v>1</v>
      </c>
      <c r="J427" s="161">
        <f>'VITESSEVL sens 1 '!AE159</f>
        <v>2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72</v>
      </c>
      <c r="P427" s="161">
        <f>'VITESSEVL sens 1 '!AJ159</f>
        <v>3</v>
      </c>
      <c r="Q427" s="238">
        <f t="shared" si="42"/>
        <v>0.15789473684210525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0</v>
      </c>
      <c r="E428" s="161">
        <f>'VITESSEPL sens 1 '!Z159</f>
        <v>0</v>
      </c>
      <c r="F428" s="161">
        <f>'VITESSEPL sens 1 '!AA159</f>
        <v>1</v>
      </c>
      <c r="G428" s="161">
        <f>'VITESSEPL sens 1 '!AB159</f>
        <v>12</v>
      </c>
      <c r="H428" s="161">
        <f>'VITESSEPL sens 1 '!AC159</f>
        <v>2</v>
      </c>
      <c r="I428" s="161">
        <f>'VITESSEPL sens 1 '!AD159</f>
        <v>0</v>
      </c>
      <c r="J428" s="161">
        <f>'VITESSEPL sens 1 '!AE159</f>
        <v>1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68</v>
      </c>
      <c r="P428" s="161">
        <f>'VITESSEPL sens 1 '!AJ159</f>
        <v>1</v>
      </c>
      <c r="Q428" s="238">
        <f t="shared" si="42"/>
        <v>6.25E-2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0</v>
      </c>
      <c r="E429" s="161">
        <f>'VITESSEVL sens 1 '!Z160</f>
        <v>0</v>
      </c>
      <c r="F429" s="161">
        <f>'VITESSEVL sens 1 '!AA160</f>
        <v>1</v>
      </c>
      <c r="G429" s="161">
        <f>'VITESSEVL sens 1 '!AB160</f>
        <v>7</v>
      </c>
      <c r="H429" s="161">
        <f>'VITESSEVL sens 1 '!AC160</f>
        <v>8</v>
      </c>
      <c r="I429" s="161">
        <f>'VITESSEVL sens 1 '!AD160</f>
        <v>6</v>
      </c>
      <c r="J429" s="161">
        <f>'VITESSEVL sens 1 '!AE160</f>
        <v>2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75</v>
      </c>
      <c r="P429" s="161">
        <f>'VITESSEVL sens 1 '!AJ160</f>
        <v>8</v>
      </c>
      <c r="Q429" s="238">
        <f t="shared" si="42"/>
        <v>0.33333333333333331</v>
      </c>
    </row>
    <row r="430" spans="1:17" x14ac:dyDescent="0.25">
      <c r="A430" s="239"/>
      <c r="B430" s="234" t="s">
        <v>3</v>
      </c>
      <c r="C430" s="235">
        <f>'VITESSEPL sens 1 '!X160</f>
        <v>0</v>
      </c>
      <c r="D430" s="161">
        <f>'VITESSEPL sens 1 '!Y160</f>
        <v>0</v>
      </c>
      <c r="E430" s="161">
        <f>'VITESSEPL sens 1 '!Z160</f>
        <v>0</v>
      </c>
      <c r="F430" s="161">
        <f>'VITESSEPL sens 1 '!AA160</f>
        <v>10</v>
      </c>
      <c r="G430" s="161">
        <f>'VITESSEPL sens 1 '!AB160</f>
        <v>12</v>
      </c>
      <c r="H430" s="161">
        <f>'VITESSEPL sens 1 '!AC160</f>
        <v>6</v>
      </c>
      <c r="I430" s="161">
        <f>'VITESSEPL sens 1 '!AD160</f>
        <v>0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64</v>
      </c>
      <c r="P430" s="161">
        <f>'VITESSEPL sens 1 '!AJ160</f>
        <v>0</v>
      </c>
      <c r="Q430" s="238">
        <f t="shared" si="42"/>
        <v>0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0</v>
      </c>
      <c r="E431" s="161">
        <f>'VITESSEVL sens 1 '!Z161</f>
        <v>1</v>
      </c>
      <c r="F431" s="161">
        <f>'VITESSEVL sens 1 '!AA161</f>
        <v>0</v>
      </c>
      <c r="G431" s="161">
        <f>'VITESSEVL sens 1 '!AB161</f>
        <v>5</v>
      </c>
      <c r="H431" s="161">
        <f>'VITESSEVL sens 1 '!AC161</f>
        <v>8</v>
      </c>
      <c r="I431" s="161">
        <f>'VITESSEVL sens 1 '!AD161</f>
        <v>8</v>
      </c>
      <c r="J431" s="161">
        <f>'VITESSEVL sens 1 '!AE161</f>
        <v>1</v>
      </c>
      <c r="K431" s="161">
        <f>'VITESSEVL sens 1 '!AF161</f>
        <v>1</v>
      </c>
      <c r="L431" s="161">
        <f>'VITESSEVL sens 1 '!AG161</f>
        <v>0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77</v>
      </c>
      <c r="P431" s="161">
        <f>'VITESSEVL sens 1 '!AJ161</f>
        <v>10</v>
      </c>
      <c r="Q431" s="238">
        <f t="shared" si="42"/>
        <v>0.41666666666666669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0</v>
      </c>
      <c r="E432" s="161">
        <f>'VITESSEPL sens 1 '!Z161</f>
        <v>0</v>
      </c>
      <c r="F432" s="161">
        <f>'VITESSEPL sens 1 '!AA161</f>
        <v>4</v>
      </c>
      <c r="G432" s="161">
        <f>'VITESSEPL sens 1 '!AB161</f>
        <v>12</v>
      </c>
      <c r="H432" s="161">
        <f>'VITESSEPL sens 1 '!AC161</f>
        <v>3</v>
      </c>
      <c r="I432" s="161">
        <f>'VITESSEPL sens 1 '!AD161</f>
        <v>1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66</v>
      </c>
      <c r="P432" s="161">
        <f>'VITESSEPL sens 1 '!AJ161</f>
        <v>1</v>
      </c>
      <c r="Q432" s="238">
        <f t="shared" si="42"/>
        <v>0.05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4</v>
      </c>
      <c r="E433" s="161">
        <f>'VITESSEVL sens 1 '!Z162</f>
        <v>1</v>
      </c>
      <c r="F433" s="161">
        <f>'VITESSEVL sens 1 '!AA162</f>
        <v>5</v>
      </c>
      <c r="G433" s="161">
        <f>'VITESSEVL sens 1 '!AB162</f>
        <v>6</v>
      </c>
      <c r="H433" s="161">
        <f>'VITESSEVL sens 1 '!AC162</f>
        <v>22</v>
      </c>
      <c r="I433" s="161">
        <f>'VITESSEVL sens 1 '!AD162</f>
        <v>9</v>
      </c>
      <c r="J433" s="161">
        <f>'VITESSEVL sens 1 '!AE162</f>
        <v>3</v>
      </c>
      <c r="K433" s="161">
        <f>'VITESSEVL sens 1 '!AF162</f>
        <v>1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72</v>
      </c>
      <c r="P433" s="161">
        <f>'VITESSEVL sens 1 '!AJ162</f>
        <v>13</v>
      </c>
      <c r="Q433" s="238">
        <f t="shared" si="42"/>
        <v>0.25490196078431371</v>
      </c>
    </row>
    <row r="434" spans="1:17" x14ac:dyDescent="0.25">
      <c r="A434" s="239"/>
      <c r="B434" s="234" t="s">
        <v>3</v>
      </c>
      <c r="C434" s="235">
        <f>'VITESSEPL sens 1 '!X162</f>
        <v>1</v>
      </c>
      <c r="D434" s="161">
        <f>'VITESSEPL sens 1 '!Y162</f>
        <v>0</v>
      </c>
      <c r="E434" s="161">
        <f>'VITESSEPL sens 1 '!Z162</f>
        <v>3</v>
      </c>
      <c r="F434" s="161">
        <f>'VITESSEPL sens 1 '!AA162</f>
        <v>6</v>
      </c>
      <c r="G434" s="161">
        <f>'VITESSEPL sens 1 '!AB162</f>
        <v>10</v>
      </c>
      <c r="H434" s="161">
        <f>'VITESSEPL sens 1 '!AC162</f>
        <v>3</v>
      </c>
      <c r="I434" s="161">
        <f>'VITESSEPL sens 1 '!AD162</f>
        <v>0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59</v>
      </c>
      <c r="P434" s="161">
        <f>'VITESSEPL sens 1 '!AJ162</f>
        <v>0</v>
      </c>
      <c r="Q434" s="238">
        <f t="shared" si="42"/>
        <v>0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0</v>
      </c>
      <c r="D435" s="161">
        <f>'VITESSEVL sens 1 '!Y163</f>
        <v>0</v>
      </c>
      <c r="E435" s="161">
        <f>'VITESSEVL sens 1 '!Z163</f>
        <v>0</v>
      </c>
      <c r="F435" s="161">
        <f>'VITESSEVL sens 1 '!AA163</f>
        <v>2</v>
      </c>
      <c r="G435" s="161">
        <f>'VITESSEVL sens 1 '!AB163</f>
        <v>9</v>
      </c>
      <c r="H435" s="161">
        <f>'VITESSEVL sens 1 '!AC163</f>
        <v>11</v>
      </c>
      <c r="I435" s="161">
        <f>'VITESSEVL sens 1 '!AD163</f>
        <v>10</v>
      </c>
      <c r="J435" s="161">
        <f>'VITESSEVL sens 1 '!AE163</f>
        <v>3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76</v>
      </c>
      <c r="P435" s="161">
        <f>'VITESSEVL sens 1 '!AJ163</f>
        <v>13</v>
      </c>
      <c r="Q435" s="238">
        <f t="shared" si="42"/>
        <v>0.37142857142857144</v>
      </c>
    </row>
    <row r="436" spans="1:17" x14ac:dyDescent="0.25">
      <c r="A436" s="239"/>
      <c r="B436" s="234" t="s">
        <v>3</v>
      </c>
      <c r="C436" s="235">
        <f>'VITESSEPL sens 1 '!X163</f>
        <v>0</v>
      </c>
      <c r="D436" s="161">
        <f>'VITESSEPL sens 1 '!Y163</f>
        <v>0</v>
      </c>
      <c r="E436" s="161">
        <f>'VITESSEPL sens 1 '!Z163</f>
        <v>0</v>
      </c>
      <c r="F436" s="161">
        <f>'VITESSEPL sens 1 '!AA163</f>
        <v>4</v>
      </c>
      <c r="G436" s="161">
        <f>'VITESSEPL sens 1 '!AB163</f>
        <v>5</v>
      </c>
      <c r="H436" s="161">
        <f>'VITESSEPL sens 1 '!AC163</f>
        <v>2</v>
      </c>
      <c r="I436" s="161">
        <f>'VITESSEPL sens 1 '!AD163</f>
        <v>1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65</v>
      </c>
      <c r="P436" s="161">
        <f>'VITESSEPL sens 1 '!AJ163</f>
        <v>1</v>
      </c>
      <c r="Q436" s="238">
        <f t="shared" si="42"/>
        <v>8.3333333333333329E-2</v>
      </c>
    </row>
    <row r="437" spans="1:17" x14ac:dyDescent="0.25">
      <c r="A437" s="233">
        <v>0.625</v>
      </c>
      <c r="B437" s="234" t="s">
        <v>2</v>
      </c>
      <c r="C437" s="235">
        <f>'VITESSEVL sens 1 '!X164</f>
        <v>0</v>
      </c>
      <c r="D437" s="161">
        <f>'VITESSEVL sens 1 '!Y164</f>
        <v>0</v>
      </c>
      <c r="E437" s="161">
        <f>'VITESSEVL sens 1 '!Z164</f>
        <v>0</v>
      </c>
      <c r="F437" s="161">
        <f>'VITESSEVL sens 1 '!AA164</f>
        <v>7</v>
      </c>
      <c r="G437" s="161">
        <f>'VITESSEVL sens 1 '!AB164</f>
        <v>3</v>
      </c>
      <c r="H437" s="161">
        <f>'VITESSEVL sens 1 '!AC164</f>
        <v>10</v>
      </c>
      <c r="I437" s="161">
        <f>'VITESSEVL sens 1 '!AD164</f>
        <v>5</v>
      </c>
      <c r="J437" s="161">
        <f>'VITESSEVL sens 1 '!AE164</f>
        <v>0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70</v>
      </c>
      <c r="P437" s="161">
        <f>'VITESSEVL sens 1 '!AJ164</f>
        <v>5</v>
      </c>
      <c r="Q437" s="238">
        <f t="shared" si="42"/>
        <v>0.2</v>
      </c>
    </row>
    <row r="438" spans="1:17" x14ac:dyDescent="0.25">
      <c r="A438" s="239"/>
      <c r="B438" s="234" t="s">
        <v>3</v>
      </c>
      <c r="C438" s="235">
        <f>'VITESSEPL sens 1 '!X164</f>
        <v>0</v>
      </c>
      <c r="D438" s="161">
        <f>'VITESSEPL sens 1 '!Y164</f>
        <v>0</v>
      </c>
      <c r="E438" s="161">
        <f>'VITESSEPL sens 1 '!Z164</f>
        <v>0</v>
      </c>
      <c r="F438" s="161">
        <f>'VITESSEPL sens 1 '!AA164</f>
        <v>9</v>
      </c>
      <c r="G438" s="161">
        <f>'VITESSEPL sens 1 '!AB164</f>
        <v>10</v>
      </c>
      <c r="H438" s="161">
        <f>'VITESSEPL sens 1 '!AC164</f>
        <v>5</v>
      </c>
      <c r="I438" s="161">
        <f>'VITESSEPL sens 1 '!AD164</f>
        <v>4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66</v>
      </c>
      <c r="P438" s="161">
        <f>'VITESSEPL sens 1 '!AJ164</f>
        <v>4</v>
      </c>
      <c r="Q438" s="238">
        <f t="shared" si="42"/>
        <v>0.14285714285714285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0</v>
      </c>
      <c r="D439" s="161">
        <f>'VITESSEVL sens 1 '!Y165</f>
        <v>0</v>
      </c>
      <c r="E439" s="161">
        <f>'VITESSEVL sens 1 '!Z165</f>
        <v>0</v>
      </c>
      <c r="F439" s="161">
        <f>'VITESSEVL sens 1 '!AA165</f>
        <v>1</v>
      </c>
      <c r="G439" s="161">
        <f>'VITESSEVL sens 1 '!AB165</f>
        <v>9</v>
      </c>
      <c r="H439" s="161">
        <f>'VITESSEVL sens 1 '!AC165</f>
        <v>24</v>
      </c>
      <c r="I439" s="161">
        <f>'VITESSEVL sens 1 '!AD165</f>
        <v>12</v>
      </c>
      <c r="J439" s="161">
        <f>'VITESSEVL sens 1 '!AE165</f>
        <v>2</v>
      </c>
      <c r="K439" s="161">
        <f>'VITESSEVL sens 1 '!AF165</f>
        <v>0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76</v>
      </c>
      <c r="P439" s="161">
        <f>'VITESSEVL sens 1 '!AJ165</f>
        <v>14</v>
      </c>
      <c r="Q439" s="238">
        <f t="shared" si="42"/>
        <v>0.29166666666666669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0</v>
      </c>
      <c r="E440" s="161">
        <f>'VITESSEPL sens 1 '!Z165</f>
        <v>0</v>
      </c>
      <c r="F440" s="161">
        <f>'VITESSEPL sens 1 '!AA165</f>
        <v>3</v>
      </c>
      <c r="G440" s="161">
        <f>'VITESSEPL sens 1 '!AB165</f>
        <v>7</v>
      </c>
      <c r="H440" s="161">
        <f>'VITESSEPL sens 1 '!AC165</f>
        <v>4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66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0</v>
      </c>
      <c r="D441" s="161">
        <f>'VITESSEVL sens 1 '!Y166</f>
        <v>0</v>
      </c>
      <c r="E441" s="161">
        <f>'VITESSEVL sens 1 '!Z166</f>
        <v>0</v>
      </c>
      <c r="F441" s="161">
        <f>'VITESSEVL sens 1 '!AA166</f>
        <v>5</v>
      </c>
      <c r="G441" s="161">
        <f>'VITESSEVL sens 1 '!AB166</f>
        <v>7</v>
      </c>
      <c r="H441" s="161">
        <f>'VITESSEVL sens 1 '!AC166</f>
        <v>18</v>
      </c>
      <c r="I441" s="161">
        <f>'VITESSEVL sens 1 '!AD166</f>
        <v>18</v>
      </c>
      <c r="J441" s="161">
        <f>'VITESSEVL sens 1 '!AE166</f>
        <v>11</v>
      </c>
      <c r="K441" s="161">
        <f>'VITESSEVL sens 1 '!AF166</f>
        <v>1</v>
      </c>
      <c r="L441" s="161">
        <f>'VITESSEVL sens 1 '!AG166</f>
        <v>1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80</v>
      </c>
      <c r="P441" s="161">
        <f>'VITESSEVL sens 1 '!AJ166</f>
        <v>31</v>
      </c>
      <c r="Q441" s="238">
        <f t="shared" si="42"/>
        <v>0.50819672131147542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0</v>
      </c>
      <c r="E442" s="161">
        <f>'VITESSEPL sens 1 '!Z166</f>
        <v>0</v>
      </c>
      <c r="F442" s="161">
        <f>'VITESSEPL sens 1 '!AA166</f>
        <v>3</v>
      </c>
      <c r="G442" s="161">
        <f>'VITESSEPL sens 1 '!AB166</f>
        <v>5</v>
      </c>
      <c r="H442" s="161">
        <f>'VITESSEPL sens 1 '!AC166</f>
        <v>4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66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0</v>
      </c>
      <c r="E443" s="161">
        <f>'VITESSEVL sens 1 '!Z167</f>
        <v>0</v>
      </c>
      <c r="F443" s="161">
        <f>'VITESSEVL sens 1 '!AA167</f>
        <v>0</v>
      </c>
      <c r="G443" s="161">
        <f>'VITESSEVL sens 1 '!AB167</f>
        <v>5</v>
      </c>
      <c r="H443" s="161">
        <f>'VITESSEVL sens 1 '!AC167</f>
        <v>22</v>
      </c>
      <c r="I443" s="161">
        <f>'VITESSEVL sens 1 '!AD167</f>
        <v>13</v>
      </c>
      <c r="J443" s="161">
        <f>'VITESSEVL sens 1 '!AE167</f>
        <v>7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80</v>
      </c>
      <c r="P443" s="161">
        <f>'VITESSEVL sens 1 '!AJ167</f>
        <v>20</v>
      </c>
      <c r="Q443" s="238">
        <f t="shared" si="42"/>
        <v>0.42553191489361702</v>
      </c>
    </row>
    <row r="444" spans="1:17" x14ac:dyDescent="0.25">
      <c r="A444" s="239"/>
      <c r="B444" s="234" t="s">
        <v>3</v>
      </c>
      <c r="C444" s="235">
        <f>'VITESSEPL sens 1 '!X167</f>
        <v>0</v>
      </c>
      <c r="D444" s="161">
        <f>'VITESSEPL sens 1 '!Y167</f>
        <v>0</v>
      </c>
      <c r="E444" s="161">
        <f>'VITESSEPL sens 1 '!Z167</f>
        <v>0</v>
      </c>
      <c r="F444" s="161">
        <f>'VITESSEPL sens 1 '!AA167</f>
        <v>1</v>
      </c>
      <c r="G444" s="161">
        <f>'VITESSEPL sens 1 '!AB167</f>
        <v>7</v>
      </c>
      <c r="H444" s="161">
        <f>'VITESSEPL sens 1 '!AC167</f>
        <v>2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66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0</v>
      </c>
      <c r="E445" s="161">
        <f>'VITESSEVL sens 1 '!Z168</f>
        <v>0</v>
      </c>
      <c r="F445" s="161">
        <f>'VITESSEVL sens 1 '!AA168</f>
        <v>1</v>
      </c>
      <c r="G445" s="161">
        <f>'VITESSEVL sens 1 '!AB168</f>
        <v>2</v>
      </c>
      <c r="H445" s="161">
        <f>'VITESSEVL sens 1 '!AC168</f>
        <v>11</v>
      </c>
      <c r="I445" s="161">
        <f>'VITESSEVL sens 1 '!AD168</f>
        <v>4</v>
      </c>
      <c r="J445" s="161">
        <f>'VITESSEVL sens 1 '!AE168</f>
        <v>2</v>
      </c>
      <c r="K445" s="161">
        <f>'VITESSEVL sens 1 '!AF168</f>
        <v>0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77</v>
      </c>
      <c r="P445" s="161">
        <f>'VITESSEVL sens 1 '!AJ168</f>
        <v>6</v>
      </c>
      <c r="Q445" s="238">
        <f t="shared" si="42"/>
        <v>0.3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0</v>
      </c>
      <c r="E446" s="161">
        <f>'VITESSEPL sens 1 '!Z168</f>
        <v>0</v>
      </c>
      <c r="F446" s="161">
        <f>'VITESSEPL sens 1 '!AA168</f>
        <v>5</v>
      </c>
      <c r="G446" s="161">
        <f>'VITESSEPL sens 1 '!AB168</f>
        <v>2</v>
      </c>
      <c r="H446" s="161">
        <f>'VITESSEPL sens 1 '!AC168</f>
        <v>4</v>
      </c>
      <c r="I446" s="161">
        <f>'VITESSEPL sens 1 '!AD168</f>
        <v>1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66</v>
      </c>
      <c r="P446" s="161">
        <f>'VITESSEPL sens 1 '!AJ168</f>
        <v>1</v>
      </c>
      <c r="Q446" s="238">
        <f t="shared" si="42"/>
        <v>8.3333333333333329E-2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0</v>
      </c>
      <c r="E447" s="161">
        <f>'VITESSEVL sens 1 '!Z169</f>
        <v>0</v>
      </c>
      <c r="F447" s="161">
        <f>'VITESSEVL sens 1 '!AA169</f>
        <v>2</v>
      </c>
      <c r="G447" s="161">
        <f>'VITESSEVL sens 1 '!AB169</f>
        <v>2</v>
      </c>
      <c r="H447" s="161">
        <f>'VITESSEVL sens 1 '!AC169</f>
        <v>4</v>
      </c>
      <c r="I447" s="161">
        <f>'VITESSEVL sens 1 '!AD169</f>
        <v>1</v>
      </c>
      <c r="J447" s="161">
        <f>'VITESSEVL sens 1 '!AE169</f>
        <v>1</v>
      </c>
      <c r="K447" s="161">
        <f>'VITESSEVL sens 1 '!AF169</f>
        <v>0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72</v>
      </c>
      <c r="P447" s="161">
        <f>'VITESSEVL sens 1 '!AJ169</f>
        <v>2</v>
      </c>
      <c r="Q447" s="238">
        <f t="shared" si="42"/>
        <v>0.2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0</v>
      </c>
      <c r="E448" s="161">
        <f>'VITESSEPL sens 1 '!Z169</f>
        <v>1</v>
      </c>
      <c r="F448" s="161">
        <f>'VITESSEPL sens 1 '!AA169</f>
        <v>2</v>
      </c>
      <c r="G448" s="161">
        <f>'VITESSEPL sens 1 '!AB169</f>
        <v>2</v>
      </c>
      <c r="H448" s="161">
        <f>'VITESSEPL sens 1 '!AC169</f>
        <v>0</v>
      </c>
      <c r="I448" s="161">
        <f>'VITESSEPL sens 1 '!AD169</f>
        <v>1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62</v>
      </c>
      <c r="P448" s="161">
        <f>'VITESSEPL sens 1 '!AJ169</f>
        <v>1</v>
      </c>
      <c r="Q448" s="238">
        <f t="shared" si="42"/>
        <v>0.16666666666666666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0</v>
      </c>
      <c r="F449" s="161">
        <f>'VITESSEVL sens 1 '!AA170</f>
        <v>2</v>
      </c>
      <c r="G449" s="161">
        <f>'VITESSEVL sens 1 '!AB170</f>
        <v>8</v>
      </c>
      <c r="H449" s="161">
        <f>'VITESSEVL sens 1 '!AC170</f>
        <v>12</v>
      </c>
      <c r="I449" s="161">
        <f>'VITESSEVL sens 1 '!AD170</f>
        <v>7</v>
      </c>
      <c r="J449" s="161">
        <f>'VITESSEVL sens 1 '!AE170</f>
        <v>3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75</v>
      </c>
      <c r="P449" s="161">
        <f>'VITESSEVL sens 1 '!AJ170</f>
        <v>10</v>
      </c>
      <c r="Q449" s="238">
        <f t="shared" si="42"/>
        <v>0.3125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0</v>
      </c>
      <c r="F450" s="161">
        <f>'VITESSEPL sens 1 '!AA170</f>
        <v>4</v>
      </c>
      <c r="G450" s="161">
        <f>'VITESSEPL sens 1 '!AB170</f>
        <v>4</v>
      </c>
      <c r="H450" s="161">
        <f>'VITESSEPL sens 1 '!AC170</f>
        <v>4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65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0</v>
      </c>
      <c r="E451" s="161">
        <f>'VITESSEVL sens 1 '!Z171</f>
        <v>0</v>
      </c>
      <c r="F451" s="161">
        <f>'VITESSEVL sens 1 '!AA171</f>
        <v>1</v>
      </c>
      <c r="G451" s="161">
        <f>'VITESSEVL sens 1 '!AB171</f>
        <v>3</v>
      </c>
      <c r="H451" s="161">
        <f>'VITESSEVL sens 1 '!AC171</f>
        <v>1</v>
      </c>
      <c r="I451" s="161">
        <f>'VITESSEVL sens 1 '!AD171</f>
        <v>4</v>
      </c>
      <c r="J451" s="161">
        <f>'VITESSEVL sens 1 '!AE171</f>
        <v>1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76</v>
      </c>
      <c r="P451" s="161">
        <f>'VITESSEVL sens 1 '!AJ171</f>
        <v>5</v>
      </c>
      <c r="Q451" s="238">
        <f t="shared" si="42"/>
        <v>0.5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0</v>
      </c>
      <c r="E452" s="161">
        <f>'VITESSEPL sens 1 '!Z171</f>
        <v>0</v>
      </c>
      <c r="F452" s="161">
        <f>'VITESSEPL sens 1 '!AA171</f>
        <v>1</v>
      </c>
      <c r="G452" s="161">
        <f>'VITESSEPL sens 1 '!AB171</f>
        <v>1</v>
      </c>
      <c r="H452" s="161">
        <f>'VITESSEPL sens 1 '!AC171</f>
        <v>3</v>
      </c>
      <c r="I452" s="161">
        <f>'VITESSEPL sens 1 '!AD171</f>
        <v>1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72</v>
      </c>
      <c r="P452" s="161">
        <f>'VITESSEPL sens 1 '!AJ171</f>
        <v>1</v>
      </c>
      <c r="Q452" s="238">
        <f t="shared" si="42"/>
        <v>0.16666666666666666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0</v>
      </c>
      <c r="D455" s="247">
        <f t="shared" ref="D455:N455" si="43">D453+D451+D449+D447+D445+D443+D441+D439+D437+D435+D433+D431+D429+D427+D425+D423+D421+D419+D417+D415+D413+D411+D409+D407</f>
        <v>4</v>
      </c>
      <c r="E455" s="247">
        <f t="shared" si="43"/>
        <v>3</v>
      </c>
      <c r="F455" s="247">
        <f t="shared" si="43"/>
        <v>39</v>
      </c>
      <c r="G455" s="247">
        <f t="shared" si="43"/>
        <v>98</v>
      </c>
      <c r="H455" s="247">
        <f t="shared" si="43"/>
        <v>190</v>
      </c>
      <c r="I455" s="247">
        <f t="shared" si="43"/>
        <v>118</v>
      </c>
      <c r="J455" s="247">
        <f t="shared" si="43"/>
        <v>47</v>
      </c>
      <c r="K455" s="247">
        <f t="shared" si="43"/>
        <v>3</v>
      </c>
      <c r="L455" s="247">
        <f t="shared" si="43"/>
        <v>1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1</v>
      </c>
      <c r="D456" s="250">
        <f t="shared" ref="D456:N456" si="44">D454+D452+D450+D448+D446+D444+D442+D440+D438+D436+D434+D432+D430+D428+D426+D424+D422+D420+D418+D416+D414+D412+D410+D408</f>
        <v>0</v>
      </c>
      <c r="E456" s="250">
        <f t="shared" si="44"/>
        <v>8</v>
      </c>
      <c r="F456" s="250">
        <f t="shared" si="44"/>
        <v>93</v>
      </c>
      <c r="G456" s="250">
        <f t="shared" si="44"/>
        <v>144</v>
      </c>
      <c r="H456" s="250">
        <f t="shared" si="44"/>
        <v>62</v>
      </c>
      <c r="I456" s="250">
        <f t="shared" si="44"/>
        <v>12</v>
      </c>
      <c r="J456" s="250">
        <f t="shared" si="44"/>
        <v>1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0</v>
      </c>
      <c r="D457" s="254">
        <f t="shared" si="45"/>
        <v>7.9522862823061622E-3</v>
      </c>
      <c r="E457" s="254">
        <f t="shared" si="45"/>
        <v>5.9642147117296221E-3</v>
      </c>
      <c r="F457" s="254">
        <f t="shared" si="45"/>
        <v>7.7534791252485094E-2</v>
      </c>
      <c r="G457" s="254">
        <f t="shared" si="45"/>
        <v>0.19483101391650098</v>
      </c>
      <c r="H457" s="254">
        <f t="shared" si="45"/>
        <v>0.37773359840954274</v>
      </c>
      <c r="I457" s="254">
        <f t="shared" si="45"/>
        <v>0.23459244532803181</v>
      </c>
      <c r="J457" s="254">
        <f t="shared" si="45"/>
        <v>9.3439363817097415E-2</v>
      </c>
      <c r="K457" s="254">
        <f t="shared" si="45"/>
        <v>5.9642147117296221E-3</v>
      </c>
      <c r="L457" s="254">
        <f t="shared" si="45"/>
        <v>1.9880715705765406E-3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3.1152647975077881E-3</v>
      </c>
      <c r="D458" s="254">
        <f t="shared" si="46"/>
        <v>0</v>
      </c>
      <c r="E458" s="254">
        <f t="shared" si="46"/>
        <v>2.4922118380062305E-2</v>
      </c>
      <c r="F458" s="254">
        <f t="shared" si="46"/>
        <v>0.28971962616822428</v>
      </c>
      <c r="G458" s="254">
        <f t="shared" si="46"/>
        <v>0.44859813084112149</v>
      </c>
      <c r="H458" s="254">
        <f t="shared" si="46"/>
        <v>0.19314641744548286</v>
      </c>
      <c r="I458" s="254">
        <f t="shared" si="46"/>
        <v>3.7383177570093455E-2</v>
      </c>
      <c r="J458" s="254">
        <f t="shared" si="46"/>
        <v>3.1152647975077881E-3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0</v>
      </c>
      <c r="D459" s="256">
        <f>IF(SUM($C455:$N455)=0,0,SUM(NUIT7_VL2)/SUM($C455:$N455))</f>
        <v>0</v>
      </c>
      <c r="E459" s="256">
        <f>IF(SUM($C455:$N455)=0,0,SUM(NUIT7_VL3)/SUM($C455:$N455))</f>
        <v>1.9880715705765406E-3</v>
      </c>
      <c r="F459" s="256">
        <f>IF(SUM($C455:$N455)=0,0,SUM(NUIT7_VL4)/SUM($C455:$N455))</f>
        <v>3.9761431411530811E-3</v>
      </c>
      <c r="G459" s="256">
        <f>IF(SUM($C455:$N455)=0,0,SUM(NUIT7_VL5)/SUM($C455:$N455))</f>
        <v>1.5904572564612324E-2</v>
      </c>
      <c r="H459" s="256">
        <f>IF(SUM($C455:$N455)=0,0,SUM(NUIT7_VL6)/SUM($C455:$N455))</f>
        <v>2.982107355864811E-2</v>
      </c>
      <c r="I459" s="256">
        <f>IF(SUM($C455:$N455)=0,0,SUM(NUIT7_VL7)/SUM($C455:$N455))</f>
        <v>1.5904572564612324E-2</v>
      </c>
      <c r="J459" s="256">
        <f>IF(SUM($C455:$N455)=0,0,SUM(NUIT7_VL8)/SUM($C455:$N455))</f>
        <v>5.9642147117296221E-3</v>
      </c>
      <c r="K459" s="256">
        <f>IF(SUM($C455:$N455)=0,0,SUM(NUIT7_VL9)/SUM($C455:$N455))</f>
        <v>0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0</v>
      </c>
      <c r="E460" s="256">
        <f>IF(SUM($C456:$N456)=0,0,SUM(Nuit7_PL3)/SUM($C456:$N456))</f>
        <v>0</v>
      </c>
      <c r="F460" s="256">
        <f>IF(SUM($C456:$N456)=0,0,SUM(Nuit7_PL4)/SUM($C456:$N456))</f>
        <v>1.5576323987538941E-2</v>
      </c>
      <c r="G460" s="256">
        <f>IF(SUM($C456:$N456)=0,0,SUM(Nuit7_PL5)/SUM($C456:$N456))</f>
        <v>9.3457943925233638E-3</v>
      </c>
      <c r="H460" s="256">
        <f>IF(SUM($C456:$N456)=0,0,SUM(Nuit7_PL6)/SUM($C456:$N456))</f>
        <v>2.1806853582554516E-2</v>
      </c>
      <c r="I460" s="256">
        <f>IF(SUM($C456:$N456)=0,0,SUM(Nuit7_PL7)/SUM($C456:$N456))</f>
        <v>3.1152647975077881E-3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0</v>
      </c>
      <c r="D461" s="254">
        <f>IF(SUM($C455:$N455)=0,0,($D455-SUM(NUIT7_VL2))/SUM($C455:$N455))</f>
        <v>7.9522862823061622E-3</v>
      </c>
      <c r="E461" s="254">
        <f>IF(SUM($C455:$N455)=0,0,($E455-SUM(NUIT7_VL3))/SUM($C455:$N455))</f>
        <v>3.9761431411530811E-3</v>
      </c>
      <c r="F461" s="254">
        <f>IF(SUM($C455:$N455)=0,0,($F455-SUM(NUIT7_VL4))/SUM($C455:$N455))</f>
        <v>7.3558648111332003E-2</v>
      </c>
      <c r="G461" s="254">
        <f>IF(SUM($C455:$N455)=0,0,($G455-SUM(NUIT7_VL5))/SUM($C455:$N455))</f>
        <v>0.17892644135188868</v>
      </c>
      <c r="H461" s="254">
        <f>IF(SUM($C455:$N455)=0,0,($H455-SUM(NUIT7_VL6))/SUM($C455:$N455))</f>
        <v>0.34791252485089463</v>
      </c>
      <c r="I461" s="254">
        <f>IF(SUM($C455:$N455)=0,0,($I455-SUM(NUIT7_VL7))/SUM($C455:$N455))</f>
        <v>0.21868787276341947</v>
      </c>
      <c r="J461" s="254">
        <f>IF(SUM($C455:$N455)=0,0,($J455-SUM(NUIT7_VL8))/SUM($C455:$N455))</f>
        <v>8.74751491053678E-2</v>
      </c>
      <c r="K461" s="254">
        <f>IF(SUM($C455:$N455)=0,0,($K455-SUM(NUIT7_VL9))/SUM($C455:$N455))</f>
        <v>5.9642147117296221E-3</v>
      </c>
      <c r="L461" s="254">
        <f>IF(SUM($C455:$N455)=0,0,($L455-SUM(NUIT7_VL10))/SUM($C455:$N455))</f>
        <v>1.9880715705765406E-3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3.1152647975077881E-3</v>
      </c>
      <c r="D462" s="254">
        <f>IF(SUM($C456:$N456)=0,0,($D456-SUM(Nuit7_PL2))/SUM($C456:$N456))</f>
        <v>0</v>
      </c>
      <c r="E462" s="254">
        <f>IF(SUM($C456:$N456)=0,0,($E456-SUM(Nuit7_PL3))/SUM($C456:$N456))</f>
        <v>2.4922118380062305E-2</v>
      </c>
      <c r="F462" s="254">
        <f>IF(SUM($C456:$N456)=0,0,($F456-SUM(Nuit7_PL4))/SUM($C456:$N456))</f>
        <v>0.27414330218068533</v>
      </c>
      <c r="G462" s="254">
        <f>IF(SUM($C456:$N456)=0,0,($G456-SUM(Nuit7_PL5))/SUM($C456:$N456))</f>
        <v>0.43925233644859812</v>
      </c>
      <c r="H462" s="254">
        <f>IF(SUM($C456:$N456)=0,0,($H456-SUM(Nuit7_PL6))/SUM($C456:$N456))</f>
        <v>0.17133956386292834</v>
      </c>
      <c r="I462" s="254">
        <f>IF(SUM($C456:$N456)=0,0,($I456-SUM(Nuit7_PL7))/SUM($C456:$N456))</f>
        <v>3.4267912772585667E-2</v>
      </c>
      <c r="J462" s="254">
        <f>IF(SUM($C456:$N456)=0,0,($J456-SUM(Nuit7_PL8))/SUM($C456:$N456))</f>
        <v>3.1152647975077881E-3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</v>
      </c>
      <c r="D463" s="258">
        <f t="shared" si="47"/>
        <v>0.16666666666666666</v>
      </c>
      <c r="E463" s="258">
        <f t="shared" si="47"/>
        <v>0.125</v>
      </c>
      <c r="F463" s="258">
        <f t="shared" si="47"/>
        <v>1.625</v>
      </c>
      <c r="G463" s="258">
        <f t="shared" si="47"/>
        <v>4.083333333333333</v>
      </c>
      <c r="H463" s="258">
        <f t="shared" si="47"/>
        <v>7.916666666666667</v>
      </c>
      <c r="I463" s="258">
        <f t="shared" si="47"/>
        <v>4.916666666666667</v>
      </c>
      <c r="J463" s="258">
        <f t="shared" si="47"/>
        <v>1.9583333333333333</v>
      </c>
      <c r="K463" s="258">
        <f t="shared" si="47"/>
        <v>0.125</v>
      </c>
      <c r="L463" s="258">
        <f t="shared" si="47"/>
        <v>4.1666666666666664E-2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4.1666666666666664E-2</v>
      </c>
      <c r="D464" s="258">
        <f t="shared" si="47"/>
        <v>0</v>
      </c>
      <c r="E464" s="258">
        <f t="shared" si="47"/>
        <v>0.33333333333333331</v>
      </c>
      <c r="F464" s="258">
        <f t="shared" si="47"/>
        <v>3.875</v>
      </c>
      <c r="G464" s="258">
        <f t="shared" si="47"/>
        <v>6</v>
      </c>
      <c r="H464" s="258">
        <f t="shared" si="47"/>
        <v>2.5833333333333335</v>
      </c>
      <c r="I464" s="258">
        <f t="shared" si="47"/>
        <v>0.5</v>
      </c>
      <c r="J464" s="258">
        <f t="shared" si="47"/>
        <v>4.1666666666666664E-2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503</v>
      </c>
      <c r="C466" s="396"/>
      <c r="D466" s="397"/>
      <c r="E466" s="248" t="s">
        <v>2</v>
      </c>
      <c r="F466" s="393">
        <f>Synthese!AC$18</f>
        <v>75</v>
      </c>
      <c r="G466" s="393"/>
      <c r="H466" s="394"/>
      <c r="I466" s="392">
        <f>S7</f>
        <v>88</v>
      </c>
      <c r="J466" s="393"/>
      <c r="K466" s="394"/>
      <c r="L466" s="392">
        <f>T7</f>
        <v>76</v>
      </c>
      <c r="M466" s="393"/>
      <c r="N466" s="394"/>
      <c r="O466" s="392">
        <f>U7</f>
        <v>63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321</v>
      </c>
      <c r="C467" s="383"/>
      <c r="D467" s="384"/>
      <c r="E467" s="259" t="s">
        <v>3</v>
      </c>
      <c r="F467" s="378">
        <f>Synthese!AD$18</f>
        <v>64</v>
      </c>
      <c r="G467" s="378"/>
      <c r="H467" s="379"/>
      <c r="I467" s="395">
        <f>S14</f>
        <v>74</v>
      </c>
      <c r="J467" s="378"/>
      <c r="K467" s="379"/>
      <c r="L467" s="395">
        <f>T14</f>
        <v>64</v>
      </c>
      <c r="M467" s="378"/>
      <c r="N467" s="379"/>
      <c r="O467" s="395">
        <f>U14</f>
        <v>54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432</v>
      </c>
      <c r="C469" s="396"/>
      <c r="D469" s="397"/>
      <c r="E469" s="248" t="s">
        <v>2</v>
      </c>
      <c r="F469" s="396">
        <f>'Synthese debit'!T$33-'Synthese debit'!U$33</f>
        <v>37</v>
      </c>
      <c r="G469" s="396"/>
      <c r="H469" s="397"/>
      <c r="I469" s="262">
        <f>W7</f>
        <v>0.70833333333333337</v>
      </c>
      <c r="J469" s="250"/>
      <c r="K469" s="249">
        <f>V7</f>
        <v>61</v>
      </c>
      <c r="L469" s="262">
        <f>Y7</f>
        <v>0.20833333333333334</v>
      </c>
      <c r="M469" s="250"/>
      <c r="N469" s="249">
        <f>X7</f>
        <v>22</v>
      </c>
      <c r="O469" s="248" t="s">
        <v>2</v>
      </c>
      <c r="P469" s="271">
        <f>AH7</f>
        <v>11.757848950900501</v>
      </c>
      <c r="Q469" s="272"/>
    </row>
    <row r="470" spans="1:17" ht="9.9" customHeight="1" x14ac:dyDescent="0.25">
      <c r="A470" s="259" t="s">
        <v>3</v>
      </c>
      <c r="B470" s="383">
        <f>'Synthese debit'!O$36</f>
        <v>302</v>
      </c>
      <c r="C470" s="383"/>
      <c r="D470" s="384"/>
      <c r="E470" s="259" t="s">
        <v>3</v>
      </c>
      <c r="F470" s="383">
        <f>'Synthese debit'!R$33</f>
        <v>16</v>
      </c>
      <c r="G470" s="383"/>
      <c r="H470" s="384"/>
      <c r="I470" s="264">
        <f>AA7</f>
        <v>0.33333333333333331</v>
      </c>
      <c r="J470" s="261"/>
      <c r="K470" s="260">
        <f>Z7</f>
        <v>42</v>
      </c>
      <c r="L470" s="264">
        <f>AC7</f>
        <v>0.91666666666666663</v>
      </c>
      <c r="M470" s="261"/>
      <c r="N470" s="260">
        <f>AB7</f>
        <v>6</v>
      </c>
      <c r="O470" s="259" t="s">
        <v>3</v>
      </c>
      <c r="P470" s="273">
        <f>AI7</f>
        <v>9.1380044320409493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174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175</v>
      </c>
      <c r="B12" s="97">
        <v>1</v>
      </c>
      <c r="C12" s="281">
        <v>0</v>
      </c>
      <c r="D12" s="97">
        <v>1</v>
      </c>
      <c r="E12" s="281">
        <v>0</v>
      </c>
      <c r="F12" s="97">
        <v>3</v>
      </c>
      <c r="G12" s="281">
        <v>11</v>
      </c>
      <c r="H12" s="97">
        <v>34</v>
      </c>
      <c r="I12" s="281">
        <v>91</v>
      </c>
      <c r="J12" s="97">
        <v>89</v>
      </c>
      <c r="K12" s="281">
        <v>164</v>
      </c>
      <c r="L12" s="97">
        <v>187</v>
      </c>
      <c r="M12" s="281">
        <v>60</v>
      </c>
      <c r="N12" s="98">
        <v>120</v>
      </c>
      <c r="O12" s="285">
        <v>12</v>
      </c>
      <c r="P12" s="98">
        <v>53</v>
      </c>
      <c r="Q12" s="285">
        <v>5</v>
      </c>
      <c r="R12" s="98">
        <v>10</v>
      </c>
      <c r="S12" s="285">
        <v>0</v>
      </c>
      <c r="T12" s="98">
        <v>3</v>
      </c>
      <c r="U12" s="285">
        <v>0</v>
      </c>
      <c r="V12" s="98">
        <v>1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502</v>
      </c>
      <c r="AA12" s="288">
        <f t="shared" ref="AA12:AA18" si="0">SUM(Y12,W12,U12,S12,Q12,O12,M12,K12,I12,G12,E12,C12)</f>
        <v>343</v>
      </c>
      <c r="AB12" s="145">
        <f>SUM(Z12:AA12)</f>
        <v>845</v>
      </c>
      <c r="AC12" s="99">
        <v>77</v>
      </c>
      <c r="AD12" s="289">
        <v>65</v>
      </c>
    </row>
    <row r="13" spans="1:32" x14ac:dyDescent="0.25">
      <c r="A13" s="96" t="s">
        <v>176</v>
      </c>
      <c r="B13" s="97">
        <v>0</v>
      </c>
      <c r="C13" s="281">
        <v>0</v>
      </c>
      <c r="D13" s="97">
        <v>0</v>
      </c>
      <c r="E13" s="281">
        <v>1</v>
      </c>
      <c r="F13" s="97">
        <v>0</v>
      </c>
      <c r="G13" s="281">
        <v>10</v>
      </c>
      <c r="H13" s="97">
        <v>22</v>
      </c>
      <c r="I13" s="281">
        <v>92</v>
      </c>
      <c r="J13" s="97">
        <v>103</v>
      </c>
      <c r="K13" s="281">
        <v>155</v>
      </c>
      <c r="L13" s="97">
        <v>168</v>
      </c>
      <c r="M13" s="281">
        <v>63</v>
      </c>
      <c r="N13" s="98">
        <v>145</v>
      </c>
      <c r="O13" s="285">
        <v>17</v>
      </c>
      <c r="P13" s="98">
        <v>43</v>
      </c>
      <c r="Q13" s="285">
        <v>2</v>
      </c>
      <c r="R13" s="98">
        <v>10</v>
      </c>
      <c r="S13" s="285">
        <v>1</v>
      </c>
      <c r="T13" s="98">
        <v>3</v>
      </c>
      <c r="U13" s="285">
        <v>0</v>
      </c>
      <c r="V13" s="98">
        <v>1</v>
      </c>
      <c r="W13" s="285">
        <v>0</v>
      </c>
      <c r="X13" s="98">
        <v>1</v>
      </c>
      <c r="Y13" s="287">
        <v>0</v>
      </c>
      <c r="Z13" s="144">
        <f t="shared" ref="Z13:Z18" si="1">SUM(X13,V13,T13,R13,P13,N13,L13,J13,H13,F13,D13,B13)</f>
        <v>496</v>
      </c>
      <c r="AA13" s="288">
        <f t="shared" si="0"/>
        <v>341</v>
      </c>
      <c r="AB13" s="146">
        <f t="shared" ref="AB13:AB18" si="2">SUM(Z13:AA13)</f>
        <v>837</v>
      </c>
      <c r="AC13" s="99">
        <v>78</v>
      </c>
      <c r="AD13" s="289">
        <v>65</v>
      </c>
    </row>
    <row r="14" spans="1:32" x14ac:dyDescent="0.25">
      <c r="A14" s="96" t="s">
        <v>177</v>
      </c>
      <c r="B14" s="97">
        <v>1</v>
      </c>
      <c r="C14" s="281">
        <v>0</v>
      </c>
      <c r="D14" s="97">
        <v>0</v>
      </c>
      <c r="E14" s="281">
        <v>1</v>
      </c>
      <c r="F14" s="97">
        <v>1</v>
      </c>
      <c r="G14" s="281">
        <v>2</v>
      </c>
      <c r="H14" s="97">
        <v>14</v>
      </c>
      <c r="I14" s="281">
        <v>6</v>
      </c>
      <c r="J14" s="97">
        <v>53</v>
      </c>
      <c r="K14" s="281">
        <v>11</v>
      </c>
      <c r="L14" s="97">
        <v>91</v>
      </c>
      <c r="M14" s="281">
        <v>12</v>
      </c>
      <c r="N14" s="98">
        <v>84</v>
      </c>
      <c r="O14" s="285">
        <v>3</v>
      </c>
      <c r="P14" s="98">
        <v>34</v>
      </c>
      <c r="Q14" s="285">
        <v>2</v>
      </c>
      <c r="R14" s="98">
        <v>11</v>
      </c>
      <c r="S14" s="285">
        <v>1</v>
      </c>
      <c r="T14" s="98">
        <v>2</v>
      </c>
      <c r="U14" s="285">
        <v>0</v>
      </c>
      <c r="V14" s="98">
        <v>0</v>
      </c>
      <c r="W14" s="285">
        <v>0</v>
      </c>
      <c r="X14" s="98">
        <v>1</v>
      </c>
      <c r="Y14" s="287">
        <v>0</v>
      </c>
      <c r="Z14" s="144">
        <f t="shared" si="1"/>
        <v>292</v>
      </c>
      <c r="AA14" s="288">
        <f t="shared" si="0"/>
        <v>38</v>
      </c>
      <c r="AB14" s="146">
        <f t="shared" si="2"/>
        <v>330</v>
      </c>
      <c r="AC14" s="99">
        <v>79</v>
      </c>
      <c r="AD14" s="289">
        <v>69</v>
      </c>
    </row>
    <row r="15" spans="1:32" x14ac:dyDescent="0.25">
      <c r="A15" s="96" t="s">
        <v>178</v>
      </c>
      <c r="B15" s="97">
        <v>0</v>
      </c>
      <c r="C15" s="281">
        <v>0</v>
      </c>
      <c r="D15" s="97">
        <v>0</v>
      </c>
      <c r="E15" s="281">
        <v>0</v>
      </c>
      <c r="F15" s="97">
        <v>1</v>
      </c>
      <c r="G15" s="281">
        <v>0</v>
      </c>
      <c r="H15" s="97">
        <v>8</v>
      </c>
      <c r="I15" s="281">
        <v>2</v>
      </c>
      <c r="J15" s="97">
        <v>39</v>
      </c>
      <c r="K15" s="281">
        <v>2</v>
      </c>
      <c r="L15" s="97">
        <v>80</v>
      </c>
      <c r="M15" s="281">
        <v>3</v>
      </c>
      <c r="N15" s="98">
        <v>55</v>
      </c>
      <c r="O15" s="285">
        <v>0</v>
      </c>
      <c r="P15" s="98">
        <v>22</v>
      </c>
      <c r="Q15" s="285">
        <v>0</v>
      </c>
      <c r="R15" s="98">
        <v>6</v>
      </c>
      <c r="S15" s="285">
        <v>0</v>
      </c>
      <c r="T15" s="98">
        <v>1</v>
      </c>
      <c r="U15" s="285">
        <v>0</v>
      </c>
      <c r="V15" s="98">
        <v>1</v>
      </c>
      <c r="W15" s="285">
        <v>0</v>
      </c>
      <c r="X15" s="98">
        <v>0</v>
      </c>
      <c r="Y15" s="287">
        <v>0</v>
      </c>
      <c r="Z15" s="144">
        <f t="shared" si="1"/>
        <v>213</v>
      </c>
      <c r="AA15" s="288">
        <f t="shared" si="0"/>
        <v>7</v>
      </c>
      <c r="AB15" s="146">
        <f t="shared" si="2"/>
        <v>220</v>
      </c>
      <c r="AC15" s="99">
        <v>78</v>
      </c>
      <c r="AD15" s="289">
        <v>66</v>
      </c>
    </row>
    <row r="16" spans="1:32" x14ac:dyDescent="0.25">
      <c r="A16" s="96" t="s">
        <v>179</v>
      </c>
      <c r="B16" s="97">
        <v>0</v>
      </c>
      <c r="C16" s="281">
        <v>0</v>
      </c>
      <c r="D16" s="97">
        <v>0</v>
      </c>
      <c r="E16" s="281">
        <v>0</v>
      </c>
      <c r="F16" s="97">
        <v>0</v>
      </c>
      <c r="G16" s="281">
        <v>8</v>
      </c>
      <c r="H16" s="97">
        <v>25</v>
      </c>
      <c r="I16" s="281">
        <v>81</v>
      </c>
      <c r="J16" s="97">
        <v>96</v>
      </c>
      <c r="K16" s="281">
        <v>153</v>
      </c>
      <c r="L16" s="97">
        <v>158</v>
      </c>
      <c r="M16" s="281">
        <v>64</v>
      </c>
      <c r="N16" s="98">
        <v>120</v>
      </c>
      <c r="O16" s="285">
        <v>4</v>
      </c>
      <c r="P16" s="98">
        <v>36</v>
      </c>
      <c r="Q16" s="285">
        <v>0</v>
      </c>
      <c r="R16" s="98">
        <v>8</v>
      </c>
      <c r="S16" s="285">
        <v>1</v>
      </c>
      <c r="T16" s="98">
        <v>2</v>
      </c>
      <c r="U16" s="285">
        <v>0</v>
      </c>
      <c r="V16" s="98">
        <v>1</v>
      </c>
      <c r="W16" s="285">
        <v>0</v>
      </c>
      <c r="X16" s="98">
        <v>0</v>
      </c>
      <c r="Y16" s="287">
        <v>0</v>
      </c>
      <c r="Z16" s="144">
        <f t="shared" si="1"/>
        <v>446</v>
      </c>
      <c r="AA16" s="288">
        <f t="shared" si="0"/>
        <v>311</v>
      </c>
      <c r="AB16" s="146">
        <f t="shared" si="2"/>
        <v>757</v>
      </c>
      <c r="AC16" s="99">
        <v>77</v>
      </c>
      <c r="AD16" s="289">
        <v>64</v>
      </c>
    </row>
    <row r="17" spans="1:30" x14ac:dyDescent="0.25">
      <c r="A17" s="96" t="s">
        <v>180</v>
      </c>
      <c r="B17" s="97">
        <v>0</v>
      </c>
      <c r="C17" s="281">
        <v>0</v>
      </c>
      <c r="D17" s="97">
        <v>0</v>
      </c>
      <c r="E17" s="281">
        <v>0</v>
      </c>
      <c r="F17" s="97">
        <v>2</v>
      </c>
      <c r="G17" s="281">
        <v>12</v>
      </c>
      <c r="H17" s="97">
        <v>34</v>
      </c>
      <c r="I17" s="281">
        <v>94</v>
      </c>
      <c r="J17" s="97">
        <v>118</v>
      </c>
      <c r="K17" s="281">
        <v>150</v>
      </c>
      <c r="L17" s="97">
        <v>158</v>
      </c>
      <c r="M17" s="281">
        <v>55</v>
      </c>
      <c r="N17" s="98">
        <v>105</v>
      </c>
      <c r="O17" s="285">
        <v>12</v>
      </c>
      <c r="P17" s="98">
        <v>31</v>
      </c>
      <c r="Q17" s="285">
        <v>4</v>
      </c>
      <c r="R17" s="98">
        <v>8</v>
      </c>
      <c r="S17" s="285">
        <v>0</v>
      </c>
      <c r="T17" s="98">
        <v>2</v>
      </c>
      <c r="U17" s="285">
        <v>0</v>
      </c>
      <c r="V17" s="98">
        <v>1</v>
      </c>
      <c r="W17" s="285">
        <v>0</v>
      </c>
      <c r="X17" s="98">
        <v>0</v>
      </c>
      <c r="Y17" s="287">
        <v>0</v>
      </c>
      <c r="Z17" s="144">
        <f t="shared" si="1"/>
        <v>459</v>
      </c>
      <c r="AA17" s="288">
        <f t="shared" si="0"/>
        <v>327</v>
      </c>
      <c r="AB17" s="146">
        <f t="shared" si="2"/>
        <v>786</v>
      </c>
      <c r="AC17" s="99">
        <v>75</v>
      </c>
      <c r="AD17" s="289">
        <v>64</v>
      </c>
    </row>
    <row r="18" spans="1:30" x14ac:dyDescent="0.25">
      <c r="A18" s="96" t="s">
        <v>181</v>
      </c>
      <c r="B18" s="97">
        <v>0</v>
      </c>
      <c r="C18" s="281">
        <v>1</v>
      </c>
      <c r="D18" s="97">
        <v>4</v>
      </c>
      <c r="E18" s="281">
        <v>0</v>
      </c>
      <c r="F18" s="97">
        <v>3</v>
      </c>
      <c r="G18" s="281">
        <v>8</v>
      </c>
      <c r="H18" s="97">
        <v>39</v>
      </c>
      <c r="I18" s="281">
        <v>93</v>
      </c>
      <c r="J18" s="97">
        <v>98</v>
      </c>
      <c r="K18" s="281">
        <v>144</v>
      </c>
      <c r="L18" s="97">
        <v>190</v>
      </c>
      <c r="M18" s="281">
        <v>62</v>
      </c>
      <c r="N18" s="98">
        <v>118</v>
      </c>
      <c r="O18" s="285">
        <v>12</v>
      </c>
      <c r="P18" s="98">
        <v>47</v>
      </c>
      <c r="Q18" s="285">
        <v>1</v>
      </c>
      <c r="R18" s="98">
        <v>3</v>
      </c>
      <c r="S18" s="285">
        <v>0</v>
      </c>
      <c r="T18" s="98">
        <v>1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503</v>
      </c>
      <c r="AA18" s="288">
        <f t="shared" si="0"/>
        <v>321</v>
      </c>
      <c r="AB18" s="146">
        <f t="shared" si="2"/>
        <v>824</v>
      </c>
      <c r="AC18" s="99">
        <v>75</v>
      </c>
      <c r="AD18" s="289">
        <v>64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2</v>
      </c>
      <c r="C21" s="282">
        <f t="shared" si="3"/>
        <v>1</v>
      </c>
      <c r="D21" s="101">
        <f t="shared" si="3"/>
        <v>5</v>
      </c>
      <c r="E21" s="282">
        <f t="shared" si="3"/>
        <v>2</v>
      </c>
      <c r="F21" s="101">
        <f t="shared" si="3"/>
        <v>10</v>
      </c>
      <c r="G21" s="282">
        <f t="shared" si="3"/>
        <v>51</v>
      </c>
      <c r="H21" s="101">
        <f t="shared" si="3"/>
        <v>176</v>
      </c>
      <c r="I21" s="282">
        <f t="shared" si="3"/>
        <v>459</v>
      </c>
      <c r="J21" s="101">
        <f t="shared" si="3"/>
        <v>596</v>
      </c>
      <c r="K21" s="282">
        <f t="shared" si="3"/>
        <v>779</v>
      </c>
      <c r="L21" s="101">
        <f t="shared" si="3"/>
        <v>1032</v>
      </c>
      <c r="M21" s="282">
        <f t="shared" si="3"/>
        <v>319</v>
      </c>
      <c r="N21" s="101">
        <f t="shared" si="3"/>
        <v>747</v>
      </c>
      <c r="O21" s="282">
        <f t="shared" si="3"/>
        <v>60</v>
      </c>
      <c r="P21" s="101">
        <f t="shared" si="3"/>
        <v>266</v>
      </c>
      <c r="Q21" s="282">
        <f t="shared" si="3"/>
        <v>14</v>
      </c>
      <c r="R21" s="101">
        <f t="shared" si="3"/>
        <v>56</v>
      </c>
      <c r="S21" s="282">
        <f t="shared" si="3"/>
        <v>3</v>
      </c>
      <c r="T21" s="101">
        <f t="shared" si="3"/>
        <v>14</v>
      </c>
      <c r="U21" s="282">
        <f t="shared" si="3"/>
        <v>0</v>
      </c>
      <c r="V21" s="101">
        <f t="shared" si="3"/>
        <v>5</v>
      </c>
      <c r="W21" s="282">
        <f t="shared" si="3"/>
        <v>0</v>
      </c>
      <c r="X21" s="101">
        <f t="shared" si="3"/>
        <v>2</v>
      </c>
      <c r="Y21" s="282">
        <f t="shared" si="3"/>
        <v>0</v>
      </c>
      <c r="Z21" s="291">
        <f>SUM(Z$12:Z20)</f>
        <v>2911</v>
      </c>
      <c r="AA21" s="282">
        <f>SUM(AA$12:AA20)</f>
        <v>1688</v>
      </c>
      <c r="AB21" s="138">
        <f>SUM(AB$12:AB20)</f>
        <v>4599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0</v>
      </c>
      <c r="C22" s="283">
        <f>IF(AA21=0,"0",ROUND(C21/AA21%,0))</f>
        <v>0</v>
      </c>
      <c r="D22" s="159">
        <f>IF(Z21=0,"0",ROUND(D21/Z21%,0))</f>
        <v>0</v>
      </c>
      <c r="E22" s="283">
        <f>IF(AA21=0,"0",ROUND(E21/AA21%,0))</f>
        <v>0</v>
      </c>
      <c r="F22" s="159">
        <f>IF(Z21=0,"0",ROUND(F21/Z21%,0))</f>
        <v>0</v>
      </c>
      <c r="G22" s="283">
        <f>IF(AA21=0,"0",ROUND(G21/AA21%,0))</f>
        <v>3</v>
      </c>
      <c r="H22" s="159">
        <f>IF(Z21=0,"0",ROUND(H21/Z21%,0))</f>
        <v>6</v>
      </c>
      <c r="I22" s="283">
        <f>IF(AA21=0,"0",ROUND(I21/AA21%,0))</f>
        <v>27</v>
      </c>
      <c r="J22" s="159">
        <f>IF(Z21=0,"0",ROUND(J21/Z21%,0))</f>
        <v>20</v>
      </c>
      <c r="K22" s="283">
        <f>IF(AA21=0,"0",ROUND(K21/AA21%,0))</f>
        <v>46</v>
      </c>
      <c r="L22" s="159">
        <f>IF(Z21=0,"0",ROUND(L21/Z21%,0))</f>
        <v>35</v>
      </c>
      <c r="M22" s="283">
        <f>IF(AA21=0,"0",ROUND(M21/AA21%,0))</f>
        <v>19</v>
      </c>
      <c r="N22" s="159">
        <f>IF(Z21=0,"0",ROUND(N21/Z21%,0))</f>
        <v>26</v>
      </c>
      <c r="O22" s="283">
        <f>IF(AA21=0,"0",ROUND(O21/AA21%,0))</f>
        <v>4</v>
      </c>
      <c r="P22" s="159">
        <f>IF(Z21=0,"0",ROUND(P21/Z21%,0))</f>
        <v>9</v>
      </c>
      <c r="Q22" s="283">
        <f>IF(AA21=0,"0",ROUND(Q21/AA21%,0))</f>
        <v>1</v>
      </c>
      <c r="R22" s="159">
        <f>IF(Z21=0,"0",ROUND(R21/Z21%,0))</f>
        <v>2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0</v>
      </c>
      <c r="C23" s="282">
        <f>ROUND(AVERAGE(C$12:C20),0)</f>
        <v>0</v>
      </c>
      <c r="D23" s="101">
        <f>ROUND(AVERAGE(D$12:D20),0)</f>
        <v>1</v>
      </c>
      <c r="E23" s="282">
        <f>ROUND(AVERAGE(E$12:E20),0)</f>
        <v>0</v>
      </c>
      <c r="F23" s="101">
        <f>ROUND(AVERAGE(F$12:F20),0)</f>
        <v>1</v>
      </c>
      <c r="G23" s="282">
        <f>ROUND(AVERAGE(G$12:G20),0)</f>
        <v>7</v>
      </c>
      <c r="H23" s="101">
        <f>ROUND(AVERAGE(H$12:H20),0)</f>
        <v>25</v>
      </c>
      <c r="I23" s="282">
        <f>ROUND(AVERAGE(I$12:I20),0)</f>
        <v>66</v>
      </c>
      <c r="J23" s="101">
        <f>ROUND(AVERAGE(J$12:J20),0)</f>
        <v>85</v>
      </c>
      <c r="K23" s="282">
        <f>ROUND(AVERAGE(K$12:K20),0)</f>
        <v>111</v>
      </c>
      <c r="L23" s="101">
        <f>ROUND(AVERAGE(L$12:L20),0)</f>
        <v>147</v>
      </c>
      <c r="M23" s="282">
        <f>ROUND(AVERAGE(M$12:M20),0)</f>
        <v>46</v>
      </c>
      <c r="N23" s="101">
        <f>ROUND(AVERAGE(N$12:N20),0)</f>
        <v>107</v>
      </c>
      <c r="O23" s="282">
        <f>ROUND(AVERAGE(O$12:O20),0)</f>
        <v>9</v>
      </c>
      <c r="P23" s="101">
        <f>ROUND(AVERAGE(P$12:P20),0)</f>
        <v>38</v>
      </c>
      <c r="Q23" s="282">
        <f>ROUND(AVERAGE(Q$12:Q20),0)</f>
        <v>2</v>
      </c>
      <c r="R23" s="101">
        <f>ROUND(AVERAGE(R$12:R20),0)</f>
        <v>8</v>
      </c>
      <c r="S23" s="282">
        <f>ROUND(AVERAGE(S$12:S20),0)</f>
        <v>0</v>
      </c>
      <c r="T23" s="101">
        <f>ROUND(AVERAGE(T$12:T20),0)</f>
        <v>2</v>
      </c>
      <c r="U23" s="282">
        <f>ROUND(AVERAGE(U$12:U20),0)</f>
        <v>0</v>
      </c>
      <c r="V23" s="101">
        <f>ROUND(AVERAGE(V$12:V20),0)</f>
        <v>1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416</v>
      </c>
      <c r="AA23" s="282">
        <f>ROUND(AVERAGE(AA$12:AA20),0)</f>
        <v>241</v>
      </c>
      <c r="AB23" s="101">
        <f>ROUND(AVERAGE(AB$12:AB20),0)</f>
        <v>657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4599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2911</v>
      </c>
      <c r="D25" s="113">
        <f>C25/C24</f>
        <v>0.63296368775820833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1688</v>
      </c>
      <c r="D26" s="113">
        <f>C26/C24</f>
        <v>0.36703631224179167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77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65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80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89</v>
      </c>
      <c r="C30" s="115" t="s">
        <v>10</v>
      </c>
      <c r="D30" s="116" t="s">
        <v>16</v>
      </c>
      <c r="E30" s="105"/>
      <c r="F30" s="107">
        <v>74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76</v>
      </c>
      <c r="C31" s="115" t="s">
        <v>10</v>
      </c>
      <c r="D31" s="116" t="s">
        <v>14</v>
      </c>
      <c r="E31" s="105"/>
      <c r="F31" s="107">
        <v>64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64</v>
      </c>
      <c r="C32" s="115" t="s">
        <v>10</v>
      </c>
      <c r="D32" s="116" t="s">
        <v>12</v>
      </c>
      <c r="E32" s="105"/>
      <c r="F32" s="107">
        <v>54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0.57999999999999996</v>
      </c>
      <c r="C34" s="121">
        <v>88.22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3.2</v>
      </c>
      <c r="C35" s="121">
        <v>98.99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1.54</v>
      </c>
      <c r="C36" s="160">
        <v>92.17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2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3</v>
      </c>
      <c r="F6" s="176">
        <f>'DebitPL sens 1'!D4</f>
        <v>1</v>
      </c>
      <c r="G6" s="177">
        <f t="shared" ref="G6:G29" si="1">IF(E6=0,0,F6/E6)</f>
        <v>0.33333333333333331</v>
      </c>
      <c r="H6" s="175">
        <f>'DebitVL sens 1'!E4+'DebitPL sens 1'!E4</f>
        <v>0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1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1</v>
      </c>
      <c r="O6" s="176">
        <f>'DebitPL sens 1'!G4</f>
        <v>0</v>
      </c>
      <c r="P6" s="177">
        <f t="shared" ref="P6:P29" si="4">IF(N6=0,0,O6/N6)</f>
        <v>0</v>
      </c>
      <c r="Q6" s="175">
        <f>'DebitVL sens 1'!H4+'DebitPL sens 1'!H4</f>
        <v>0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1</v>
      </c>
      <c r="U6" s="176">
        <f>'DebitPL sens 1'!I4</f>
        <v>1</v>
      </c>
      <c r="V6" s="177">
        <f t="shared" ref="V6:V29" si="6">IF(T6=0,0,U6/T6)</f>
        <v>1</v>
      </c>
      <c r="W6" s="176">
        <f t="shared" ref="W6:W29" si="7">B6+E6+H6+K6+N6+Q6+T6</f>
        <v>8</v>
      </c>
      <c r="X6" s="176">
        <f t="shared" ref="X6:X29" si="8">C6+F6+I6+L6+O6+R6+U6</f>
        <v>2</v>
      </c>
      <c r="Y6" s="177">
        <f t="shared" ref="Y6:Y29" si="9">IF(W6=0,0,X6/W6)</f>
        <v>0.25</v>
      </c>
      <c r="Z6" s="178">
        <f t="shared" ref="Z6:Z29" si="10">IF(W6=0,0,AVERAGE(B6,E6,H6,K6,N6,Q6,T6))</f>
        <v>1.1428571428571428</v>
      </c>
      <c r="AA6" s="179">
        <f t="shared" ref="AA6:AA29" si="11">IF(X6=0,0,AVERAGE(C6,F6,I6,L6,O6,R6,U6))</f>
        <v>0.2857142857142857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2</v>
      </c>
      <c r="C7" s="164">
        <f>'DebitPL sens 1'!C5</f>
        <v>0</v>
      </c>
      <c r="D7" s="182">
        <f t="shared" si="0"/>
        <v>0</v>
      </c>
      <c r="E7" s="181">
        <f>'DebitVL sens 1'!D5+'DebitPL sens 1'!D5</f>
        <v>1</v>
      </c>
      <c r="F7" s="164">
        <f>'DebitPL sens 1'!D5</f>
        <v>1</v>
      </c>
      <c r="G7" s="182">
        <f t="shared" si="1"/>
        <v>1</v>
      </c>
      <c r="H7" s="181">
        <f>'DebitVL sens 1'!E5+'DebitPL sens 1'!E5</f>
        <v>2</v>
      </c>
      <c r="I7" s="164">
        <f>'DebitPL sens 1'!E5</f>
        <v>1</v>
      </c>
      <c r="J7" s="182">
        <f t="shared" si="2"/>
        <v>0.5</v>
      </c>
      <c r="K7" s="181">
        <f>'DebitVL sens 1'!F5+'DebitPL sens 1'!F5</f>
        <v>8</v>
      </c>
      <c r="L7" s="164">
        <f>'DebitPL sens 1'!F5</f>
        <v>0</v>
      </c>
      <c r="M7" s="182">
        <f t="shared" si="3"/>
        <v>0</v>
      </c>
      <c r="N7" s="181">
        <f>'DebitVL sens 1'!G5+'DebitPL sens 1'!G5</f>
        <v>0</v>
      </c>
      <c r="O7" s="164">
        <f>'DebitPL sens 1'!G5</f>
        <v>0</v>
      </c>
      <c r="P7" s="182">
        <f t="shared" si="4"/>
        <v>0</v>
      </c>
      <c r="Q7" s="181">
        <f>'DebitVL sens 1'!H5+'DebitPL sens 1'!H5</f>
        <v>1</v>
      </c>
      <c r="R7" s="164">
        <f>'DebitPL sens 1'!H5</f>
        <v>1</v>
      </c>
      <c r="S7" s="182">
        <f t="shared" si="5"/>
        <v>1</v>
      </c>
      <c r="T7" s="181">
        <f>'DebitVL sens 1'!I5+'DebitPL sens 1'!I5</f>
        <v>1</v>
      </c>
      <c r="U7" s="164">
        <f>'DebitPL sens 1'!I5</f>
        <v>1</v>
      </c>
      <c r="V7" s="182">
        <f t="shared" si="6"/>
        <v>1</v>
      </c>
      <c r="W7" s="164">
        <f t="shared" si="7"/>
        <v>15</v>
      </c>
      <c r="X7" s="164">
        <f t="shared" si="8"/>
        <v>4</v>
      </c>
      <c r="Y7" s="182">
        <f t="shared" si="9"/>
        <v>0.26666666666666666</v>
      </c>
      <c r="Z7" s="183">
        <f t="shared" si="10"/>
        <v>2.1428571428571428</v>
      </c>
      <c r="AA7" s="184">
        <f t="shared" si="11"/>
        <v>0.5714285714285714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5</v>
      </c>
      <c r="C8" s="164">
        <f>'DebitPL sens 1'!C6</f>
        <v>4</v>
      </c>
      <c r="D8" s="182">
        <f t="shared" si="0"/>
        <v>0.8</v>
      </c>
      <c r="E8" s="181">
        <f>'DebitVL sens 1'!D6+'DebitPL sens 1'!D6</f>
        <v>3</v>
      </c>
      <c r="F8" s="164">
        <f>'DebitPL sens 1'!D6</f>
        <v>2</v>
      </c>
      <c r="G8" s="182">
        <f t="shared" si="1"/>
        <v>0.66666666666666663</v>
      </c>
      <c r="H8" s="181">
        <f>'DebitVL sens 1'!E6+'DebitPL sens 1'!E6</f>
        <v>8</v>
      </c>
      <c r="I8" s="164">
        <f>'DebitPL sens 1'!E6</f>
        <v>4</v>
      </c>
      <c r="J8" s="182">
        <f t="shared" si="2"/>
        <v>0.5</v>
      </c>
      <c r="K8" s="181">
        <f>'DebitVL sens 1'!F6+'DebitPL sens 1'!F6</f>
        <v>1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3</v>
      </c>
      <c r="R8" s="164">
        <f>'DebitPL sens 1'!H6</f>
        <v>3</v>
      </c>
      <c r="S8" s="182">
        <f t="shared" si="5"/>
        <v>1</v>
      </c>
      <c r="T8" s="181">
        <f>'DebitVL sens 1'!I6+'DebitPL sens 1'!I6</f>
        <v>2</v>
      </c>
      <c r="U8" s="164">
        <f>'DebitPL sens 1'!I6</f>
        <v>2</v>
      </c>
      <c r="V8" s="182">
        <f t="shared" si="6"/>
        <v>1</v>
      </c>
      <c r="W8" s="164">
        <f t="shared" si="7"/>
        <v>22</v>
      </c>
      <c r="X8" s="164">
        <f t="shared" si="8"/>
        <v>15</v>
      </c>
      <c r="Y8" s="182">
        <f t="shared" si="9"/>
        <v>0.68181818181818177</v>
      </c>
      <c r="Z8" s="183">
        <f t="shared" si="10"/>
        <v>3.1428571428571428</v>
      </c>
      <c r="AA8" s="184">
        <f t="shared" si="11"/>
        <v>2.1428571428571428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2</v>
      </c>
      <c r="C9" s="164">
        <f>'DebitPL sens 1'!C7</f>
        <v>1</v>
      </c>
      <c r="D9" s="182">
        <f t="shared" si="0"/>
        <v>0.5</v>
      </c>
      <c r="E9" s="181">
        <f>'DebitVL sens 1'!D7+'DebitPL sens 1'!D7</f>
        <v>2</v>
      </c>
      <c r="F9" s="164">
        <f>'DebitPL sens 1'!D7</f>
        <v>2</v>
      </c>
      <c r="G9" s="182">
        <f t="shared" si="1"/>
        <v>1</v>
      </c>
      <c r="H9" s="181">
        <f>'DebitVL sens 1'!E7+'DebitPL sens 1'!E7</f>
        <v>9</v>
      </c>
      <c r="I9" s="164">
        <f>'DebitPL sens 1'!E7</f>
        <v>1</v>
      </c>
      <c r="J9" s="182">
        <f t="shared" si="2"/>
        <v>0.1111111111111111</v>
      </c>
      <c r="K9" s="181">
        <f>'DebitVL sens 1'!F7+'DebitPL sens 1'!F7</f>
        <v>3</v>
      </c>
      <c r="L9" s="164">
        <f>'DebitPL sens 1'!F7</f>
        <v>0</v>
      </c>
      <c r="M9" s="182">
        <f t="shared" si="3"/>
        <v>0</v>
      </c>
      <c r="N9" s="181">
        <f>'DebitVL sens 1'!G7+'DebitPL sens 1'!G7</f>
        <v>0</v>
      </c>
      <c r="O9" s="164">
        <f>'DebitPL sens 1'!G7</f>
        <v>0</v>
      </c>
      <c r="P9" s="182">
        <f t="shared" si="4"/>
        <v>0</v>
      </c>
      <c r="Q9" s="181">
        <f>'DebitVL sens 1'!H7+'DebitPL sens 1'!H7</f>
        <v>1</v>
      </c>
      <c r="R9" s="164">
        <f>'DebitPL sens 1'!H7</f>
        <v>1</v>
      </c>
      <c r="S9" s="182">
        <f t="shared" si="5"/>
        <v>1</v>
      </c>
      <c r="T9" s="181">
        <f>'DebitVL sens 1'!I7+'DebitPL sens 1'!I7</f>
        <v>0</v>
      </c>
      <c r="U9" s="164">
        <f>'DebitPL sens 1'!I7</f>
        <v>0</v>
      </c>
      <c r="V9" s="182">
        <f t="shared" si="6"/>
        <v>0</v>
      </c>
      <c r="W9" s="164">
        <f t="shared" si="7"/>
        <v>17</v>
      </c>
      <c r="X9" s="164">
        <f t="shared" si="8"/>
        <v>5</v>
      </c>
      <c r="Y9" s="182">
        <f t="shared" si="9"/>
        <v>0.29411764705882354</v>
      </c>
      <c r="Z9" s="183">
        <f t="shared" si="10"/>
        <v>2.4285714285714284</v>
      </c>
      <c r="AA9" s="184">
        <f t="shared" si="11"/>
        <v>0.7142857142857143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8</v>
      </c>
      <c r="C10" s="164">
        <f>'DebitPL sens 1'!C8</f>
        <v>3</v>
      </c>
      <c r="D10" s="182">
        <f t="shared" si="0"/>
        <v>0.375</v>
      </c>
      <c r="E10" s="181">
        <f>'DebitVL sens 1'!D8+'DebitPL sens 1'!D8</f>
        <v>8</v>
      </c>
      <c r="F10" s="164">
        <f>'DebitPL sens 1'!D8</f>
        <v>3</v>
      </c>
      <c r="G10" s="182">
        <f t="shared" si="1"/>
        <v>0.375</v>
      </c>
      <c r="H10" s="181">
        <f>'DebitVL sens 1'!E8+'DebitPL sens 1'!E8</f>
        <v>8</v>
      </c>
      <c r="I10" s="164">
        <f>'DebitPL sens 1'!E8</f>
        <v>1</v>
      </c>
      <c r="J10" s="182">
        <f t="shared" si="2"/>
        <v>0.125</v>
      </c>
      <c r="K10" s="181">
        <f>'DebitVL sens 1'!F8+'DebitPL sens 1'!F8</f>
        <v>0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5</v>
      </c>
      <c r="O10" s="164">
        <f>'DebitPL sens 1'!G8</f>
        <v>2</v>
      </c>
      <c r="P10" s="182">
        <f t="shared" si="4"/>
        <v>0.4</v>
      </c>
      <c r="Q10" s="181">
        <f>'DebitVL sens 1'!H8+'DebitPL sens 1'!H8</f>
        <v>7</v>
      </c>
      <c r="R10" s="164">
        <f>'DebitPL sens 1'!H8</f>
        <v>3</v>
      </c>
      <c r="S10" s="182">
        <f t="shared" si="5"/>
        <v>0.42857142857142855</v>
      </c>
      <c r="T10" s="181">
        <f>'DebitVL sens 1'!I8+'DebitPL sens 1'!I8</f>
        <v>8</v>
      </c>
      <c r="U10" s="164">
        <f>'DebitPL sens 1'!I8</f>
        <v>3</v>
      </c>
      <c r="V10" s="182">
        <f t="shared" si="6"/>
        <v>0.375</v>
      </c>
      <c r="W10" s="164">
        <f t="shared" si="7"/>
        <v>44</v>
      </c>
      <c r="X10" s="164">
        <f t="shared" si="8"/>
        <v>15</v>
      </c>
      <c r="Y10" s="182">
        <f t="shared" si="9"/>
        <v>0.34090909090909088</v>
      </c>
      <c r="Z10" s="183">
        <f t="shared" si="10"/>
        <v>6.2857142857142856</v>
      </c>
      <c r="AA10" s="184">
        <f t="shared" si="11"/>
        <v>2.1428571428571428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23</v>
      </c>
      <c r="C11" s="164">
        <f>'DebitPL sens 1'!C9</f>
        <v>4</v>
      </c>
      <c r="D11" s="182">
        <f t="shared" si="0"/>
        <v>0.17391304347826086</v>
      </c>
      <c r="E11" s="181">
        <f>'DebitVL sens 1'!D9+'DebitPL sens 1'!D9</f>
        <v>22</v>
      </c>
      <c r="F11" s="164">
        <f>'DebitPL sens 1'!D9</f>
        <v>4</v>
      </c>
      <c r="G11" s="182">
        <f t="shared" si="1"/>
        <v>0.18181818181818182</v>
      </c>
      <c r="H11" s="181">
        <f>'DebitVL sens 1'!E9+'DebitPL sens 1'!E9</f>
        <v>17</v>
      </c>
      <c r="I11" s="164">
        <f>'DebitPL sens 1'!E9</f>
        <v>1</v>
      </c>
      <c r="J11" s="182">
        <f t="shared" si="2"/>
        <v>5.8823529411764705E-2</v>
      </c>
      <c r="K11" s="181">
        <f>'DebitVL sens 1'!F9+'DebitPL sens 1'!F9</f>
        <v>0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9</v>
      </c>
      <c r="O11" s="164">
        <f>'DebitPL sens 1'!G9</f>
        <v>2</v>
      </c>
      <c r="P11" s="182">
        <f t="shared" si="4"/>
        <v>0.22222222222222221</v>
      </c>
      <c r="Q11" s="181">
        <f>'DebitVL sens 1'!H9+'DebitPL sens 1'!H9</f>
        <v>21</v>
      </c>
      <c r="R11" s="164">
        <f>'DebitPL sens 1'!H9</f>
        <v>4</v>
      </c>
      <c r="S11" s="182">
        <f t="shared" si="5"/>
        <v>0.19047619047619047</v>
      </c>
      <c r="T11" s="181">
        <f>'DebitVL sens 1'!I9+'DebitPL sens 1'!I9</f>
        <v>25</v>
      </c>
      <c r="U11" s="164">
        <f>'DebitPL sens 1'!I9</f>
        <v>3</v>
      </c>
      <c r="V11" s="182">
        <f t="shared" si="6"/>
        <v>0.12</v>
      </c>
      <c r="W11" s="164">
        <f t="shared" si="7"/>
        <v>117</v>
      </c>
      <c r="X11" s="164">
        <f t="shared" si="8"/>
        <v>18</v>
      </c>
      <c r="Y11" s="182">
        <f t="shared" si="9"/>
        <v>0.15384615384615385</v>
      </c>
      <c r="Z11" s="183">
        <f t="shared" si="10"/>
        <v>16.714285714285715</v>
      </c>
      <c r="AA11" s="184">
        <f t="shared" si="11"/>
        <v>2.5714285714285716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24</v>
      </c>
      <c r="C12" s="164">
        <f>'DebitPL sens 1'!C10</f>
        <v>7</v>
      </c>
      <c r="D12" s="182">
        <f t="shared" si="0"/>
        <v>0.29166666666666669</v>
      </c>
      <c r="E12" s="181">
        <f>'DebitVL sens 1'!D10+'DebitPL sens 1'!D10</f>
        <v>26</v>
      </c>
      <c r="F12" s="164">
        <f>'DebitPL sens 1'!D10</f>
        <v>11</v>
      </c>
      <c r="G12" s="182">
        <f t="shared" si="1"/>
        <v>0.42307692307692307</v>
      </c>
      <c r="H12" s="181">
        <f>'DebitVL sens 1'!E10+'DebitPL sens 1'!E10</f>
        <v>5</v>
      </c>
      <c r="I12" s="164">
        <f>'DebitPL sens 1'!E10</f>
        <v>2</v>
      </c>
      <c r="J12" s="182">
        <f t="shared" si="2"/>
        <v>0.4</v>
      </c>
      <c r="K12" s="181">
        <f>'DebitVL sens 1'!F10+'DebitPL sens 1'!F10</f>
        <v>4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21</v>
      </c>
      <c r="O12" s="164">
        <f>'DebitPL sens 1'!G10</f>
        <v>5</v>
      </c>
      <c r="P12" s="182">
        <f t="shared" si="4"/>
        <v>0.23809523809523808</v>
      </c>
      <c r="Q12" s="181">
        <f>'DebitVL sens 1'!H10+'DebitPL sens 1'!H10</f>
        <v>20</v>
      </c>
      <c r="R12" s="164">
        <f>'DebitPL sens 1'!H10</f>
        <v>6</v>
      </c>
      <c r="S12" s="182">
        <f t="shared" si="5"/>
        <v>0.3</v>
      </c>
      <c r="T12" s="181">
        <f>'DebitVL sens 1'!I10+'DebitPL sens 1'!I10</f>
        <v>23</v>
      </c>
      <c r="U12" s="164">
        <f>'DebitPL sens 1'!I10</f>
        <v>9</v>
      </c>
      <c r="V12" s="182">
        <f t="shared" si="6"/>
        <v>0.39130434782608697</v>
      </c>
      <c r="W12" s="164">
        <f t="shared" si="7"/>
        <v>123</v>
      </c>
      <c r="X12" s="164">
        <f t="shared" si="8"/>
        <v>40</v>
      </c>
      <c r="Y12" s="182">
        <f t="shared" si="9"/>
        <v>0.32520325203252032</v>
      </c>
      <c r="Z12" s="183">
        <f t="shared" si="10"/>
        <v>17.571428571428573</v>
      </c>
      <c r="AA12" s="184">
        <f t="shared" si="11"/>
        <v>5.7142857142857144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53</v>
      </c>
      <c r="C13" s="164">
        <f>'DebitPL sens 1'!C11</f>
        <v>37</v>
      </c>
      <c r="D13" s="182">
        <f t="shared" si="0"/>
        <v>0.69811320754716977</v>
      </c>
      <c r="E13" s="181">
        <f>'DebitVL sens 1'!D11+'DebitPL sens 1'!D11</f>
        <v>54</v>
      </c>
      <c r="F13" s="164">
        <f>'DebitPL sens 1'!D11</f>
        <v>28</v>
      </c>
      <c r="G13" s="182">
        <f t="shared" si="1"/>
        <v>0.51851851851851849</v>
      </c>
      <c r="H13" s="181">
        <f>'DebitVL sens 1'!E11+'DebitPL sens 1'!E11</f>
        <v>10</v>
      </c>
      <c r="I13" s="164">
        <f>'DebitPL sens 1'!E11</f>
        <v>3</v>
      </c>
      <c r="J13" s="182">
        <f t="shared" si="2"/>
        <v>0.3</v>
      </c>
      <c r="K13" s="181">
        <f>'DebitVL sens 1'!F11+'DebitPL sens 1'!F11</f>
        <v>7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43</v>
      </c>
      <c r="O13" s="164">
        <f>'DebitPL sens 1'!G11</f>
        <v>27</v>
      </c>
      <c r="P13" s="182">
        <f t="shared" si="4"/>
        <v>0.62790697674418605</v>
      </c>
      <c r="Q13" s="181">
        <f>'DebitVL sens 1'!H11+'DebitPL sens 1'!H11</f>
        <v>46</v>
      </c>
      <c r="R13" s="164">
        <f>'DebitPL sens 1'!H11</f>
        <v>30</v>
      </c>
      <c r="S13" s="182">
        <f t="shared" si="5"/>
        <v>0.65217391304347827</v>
      </c>
      <c r="T13" s="181">
        <f>'DebitVL sens 1'!I11+'DebitPL sens 1'!I11</f>
        <v>49</v>
      </c>
      <c r="U13" s="164">
        <f>'DebitPL sens 1'!I11</f>
        <v>24</v>
      </c>
      <c r="V13" s="182">
        <f t="shared" si="6"/>
        <v>0.48979591836734693</v>
      </c>
      <c r="W13" s="164">
        <f t="shared" si="7"/>
        <v>262</v>
      </c>
      <c r="X13" s="164">
        <f t="shared" si="8"/>
        <v>149</v>
      </c>
      <c r="Y13" s="182">
        <f t="shared" si="9"/>
        <v>0.56870229007633588</v>
      </c>
      <c r="Z13" s="183">
        <f t="shared" si="10"/>
        <v>37.428571428571431</v>
      </c>
      <c r="AA13" s="184">
        <f t="shared" si="11"/>
        <v>21.285714285714285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57</v>
      </c>
      <c r="C14" s="164">
        <f>'DebitPL sens 1'!C12</f>
        <v>37</v>
      </c>
      <c r="D14" s="182">
        <f t="shared" si="0"/>
        <v>0.64912280701754388</v>
      </c>
      <c r="E14" s="181">
        <f>'DebitVL sens 1'!D12+'DebitPL sens 1'!D12</f>
        <v>48</v>
      </c>
      <c r="F14" s="164">
        <f>'DebitPL sens 1'!D12</f>
        <v>39</v>
      </c>
      <c r="G14" s="182">
        <f t="shared" si="1"/>
        <v>0.8125</v>
      </c>
      <c r="H14" s="181">
        <f>'DebitVL sens 1'!E12+'DebitPL sens 1'!E12</f>
        <v>10</v>
      </c>
      <c r="I14" s="164">
        <f>'DebitPL sens 1'!E12</f>
        <v>2</v>
      </c>
      <c r="J14" s="182">
        <f t="shared" si="2"/>
        <v>0.2</v>
      </c>
      <c r="K14" s="181">
        <f>'DebitVL sens 1'!F12+'DebitPL sens 1'!F12</f>
        <v>11</v>
      </c>
      <c r="L14" s="164">
        <f>'DebitPL sens 1'!F12</f>
        <v>2</v>
      </c>
      <c r="M14" s="182">
        <f t="shared" si="3"/>
        <v>0.18181818181818182</v>
      </c>
      <c r="N14" s="181">
        <f>'DebitVL sens 1'!G12+'DebitPL sens 1'!G12</f>
        <v>63</v>
      </c>
      <c r="O14" s="164">
        <f>'DebitPL sens 1'!G12</f>
        <v>43</v>
      </c>
      <c r="P14" s="182">
        <f t="shared" si="4"/>
        <v>0.68253968253968256</v>
      </c>
      <c r="Q14" s="181">
        <f>'DebitVL sens 1'!H12+'DebitPL sens 1'!H12</f>
        <v>64</v>
      </c>
      <c r="R14" s="164">
        <f>'DebitPL sens 1'!H12</f>
        <v>44</v>
      </c>
      <c r="S14" s="182">
        <f t="shared" si="5"/>
        <v>0.6875</v>
      </c>
      <c r="T14" s="181">
        <f>'DebitVL sens 1'!I12+'DebitPL sens 1'!I12</f>
        <v>63</v>
      </c>
      <c r="U14" s="164">
        <f>'DebitPL sens 1'!I12</f>
        <v>42</v>
      </c>
      <c r="V14" s="182">
        <f t="shared" si="6"/>
        <v>0.66666666666666663</v>
      </c>
      <c r="W14" s="164">
        <f t="shared" si="7"/>
        <v>316</v>
      </c>
      <c r="X14" s="164">
        <f t="shared" si="8"/>
        <v>209</v>
      </c>
      <c r="Y14" s="182">
        <f t="shared" si="9"/>
        <v>0.66139240506329111</v>
      </c>
      <c r="Z14" s="183">
        <f t="shared" si="10"/>
        <v>45.142857142857146</v>
      </c>
      <c r="AA14" s="184">
        <f t="shared" si="11"/>
        <v>29.857142857142858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43</v>
      </c>
      <c r="C15" s="164">
        <f>'DebitPL sens 1'!C13</f>
        <v>35</v>
      </c>
      <c r="D15" s="182">
        <f t="shared" si="0"/>
        <v>0.81395348837209303</v>
      </c>
      <c r="E15" s="181">
        <f>'DebitVL sens 1'!D13+'DebitPL sens 1'!D13</f>
        <v>43</v>
      </c>
      <c r="F15" s="164">
        <f>'DebitPL sens 1'!D13</f>
        <v>29</v>
      </c>
      <c r="G15" s="182">
        <f t="shared" si="1"/>
        <v>0.67441860465116277</v>
      </c>
      <c r="H15" s="181">
        <f>'DebitVL sens 1'!E13+'DebitPL sens 1'!E13</f>
        <v>23</v>
      </c>
      <c r="I15" s="164">
        <f>'DebitPL sens 1'!E13</f>
        <v>4</v>
      </c>
      <c r="J15" s="182">
        <f t="shared" si="2"/>
        <v>0.17391304347826086</v>
      </c>
      <c r="K15" s="181">
        <f>'DebitVL sens 1'!F13+'DebitPL sens 1'!F13</f>
        <v>17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37</v>
      </c>
      <c r="O15" s="164">
        <f>'DebitPL sens 1'!G13</f>
        <v>25</v>
      </c>
      <c r="P15" s="182">
        <f t="shared" si="4"/>
        <v>0.67567567567567566</v>
      </c>
      <c r="Q15" s="181">
        <f>'DebitVL sens 1'!H13+'DebitPL sens 1'!H13</f>
        <v>51</v>
      </c>
      <c r="R15" s="164">
        <f>'DebitPL sens 1'!H13</f>
        <v>34</v>
      </c>
      <c r="S15" s="182">
        <f t="shared" si="5"/>
        <v>0.66666666666666663</v>
      </c>
      <c r="T15" s="181">
        <f>'DebitVL sens 1'!I13+'DebitPL sens 1'!I13</f>
        <v>47</v>
      </c>
      <c r="U15" s="164">
        <f>'DebitPL sens 1'!I13</f>
        <v>37</v>
      </c>
      <c r="V15" s="182">
        <f t="shared" si="6"/>
        <v>0.78723404255319152</v>
      </c>
      <c r="W15" s="164">
        <f t="shared" si="7"/>
        <v>261</v>
      </c>
      <c r="X15" s="164">
        <f t="shared" si="8"/>
        <v>164</v>
      </c>
      <c r="Y15" s="182">
        <f t="shared" si="9"/>
        <v>0.62835249042145591</v>
      </c>
      <c r="Z15" s="183">
        <f t="shared" si="10"/>
        <v>37.285714285714285</v>
      </c>
      <c r="AA15" s="184">
        <f t="shared" si="11"/>
        <v>23.428571428571427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33</v>
      </c>
      <c r="C16" s="164">
        <f>'DebitPL sens 1'!C14</f>
        <v>23</v>
      </c>
      <c r="D16" s="182">
        <f t="shared" si="0"/>
        <v>0.69696969696969702</v>
      </c>
      <c r="E16" s="181">
        <f>'DebitVL sens 1'!D14+'DebitPL sens 1'!D14</f>
        <v>39</v>
      </c>
      <c r="F16" s="164">
        <f>'DebitPL sens 1'!D14</f>
        <v>22</v>
      </c>
      <c r="G16" s="182">
        <f t="shared" si="1"/>
        <v>0.5641025641025641</v>
      </c>
      <c r="H16" s="181">
        <f>'DebitVL sens 1'!E14+'DebitPL sens 1'!E14</f>
        <v>29</v>
      </c>
      <c r="I16" s="164">
        <f>'DebitPL sens 1'!E14</f>
        <v>3</v>
      </c>
      <c r="J16" s="182">
        <f t="shared" si="2"/>
        <v>0.10344827586206896</v>
      </c>
      <c r="K16" s="181">
        <f>'DebitVL sens 1'!F14+'DebitPL sens 1'!F14</f>
        <v>22</v>
      </c>
      <c r="L16" s="164">
        <f>'DebitPL sens 1'!F14</f>
        <v>1</v>
      </c>
      <c r="M16" s="182">
        <f t="shared" si="3"/>
        <v>4.5454545454545456E-2</v>
      </c>
      <c r="N16" s="181">
        <f>'DebitVL sens 1'!G14+'DebitPL sens 1'!G14</f>
        <v>39</v>
      </c>
      <c r="O16" s="164">
        <f>'DebitPL sens 1'!G14</f>
        <v>21</v>
      </c>
      <c r="P16" s="182">
        <f t="shared" si="4"/>
        <v>0.53846153846153844</v>
      </c>
      <c r="Q16" s="181">
        <f>'DebitVL sens 1'!H14+'DebitPL sens 1'!H14</f>
        <v>31</v>
      </c>
      <c r="R16" s="164">
        <f>'DebitPL sens 1'!H14</f>
        <v>19</v>
      </c>
      <c r="S16" s="182">
        <f t="shared" si="5"/>
        <v>0.61290322580645162</v>
      </c>
      <c r="T16" s="181">
        <f>'DebitVL sens 1'!I14+'DebitPL sens 1'!I14</f>
        <v>35</v>
      </c>
      <c r="U16" s="164">
        <f>'DebitPL sens 1'!I14</f>
        <v>16</v>
      </c>
      <c r="V16" s="182">
        <f t="shared" si="6"/>
        <v>0.45714285714285713</v>
      </c>
      <c r="W16" s="164">
        <f t="shared" si="7"/>
        <v>228</v>
      </c>
      <c r="X16" s="164">
        <f t="shared" si="8"/>
        <v>105</v>
      </c>
      <c r="Y16" s="182">
        <f t="shared" si="9"/>
        <v>0.46052631578947367</v>
      </c>
      <c r="Z16" s="183">
        <f t="shared" si="10"/>
        <v>32.571428571428569</v>
      </c>
      <c r="AA16" s="184">
        <f t="shared" si="11"/>
        <v>15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46</v>
      </c>
      <c r="C17" s="164">
        <f>'DebitPL sens 1'!C15</f>
        <v>23</v>
      </c>
      <c r="D17" s="182">
        <f t="shared" si="0"/>
        <v>0.5</v>
      </c>
      <c r="E17" s="181">
        <f>'DebitVL sens 1'!D15+'DebitPL sens 1'!D15</f>
        <v>45</v>
      </c>
      <c r="F17" s="164">
        <f>'DebitPL sens 1'!D15</f>
        <v>26</v>
      </c>
      <c r="G17" s="182">
        <f t="shared" si="1"/>
        <v>0.57777777777777772</v>
      </c>
      <c r="H17" s="181">
        <f>'DebitVL sens 1'!E15+'DebitPL sens 1'!E15</f>
        <v>27</v>
      </c>
      <c r="I17" s="164">
        <f>'DebitPL sens 1'!E15</f>
        <v>3</v>
      </c>
      <c r="J17" s="182">
        <f t="shared" si="2"/>
        <v>0.1111111111111111</v>
      </c>
      <c r="K17" s="181">
        <f>'DebitVL sens 1'!F15+'DebitPL sens 1'!F15</f>
        <v>17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36</v>
      </c>
      <c r="O17" s="164">
        <f>'DebitPL sens 1'!G15</f>
        <v>21</v>
      </c>
      <c r="P17" s="182">
        <f t="shared" si="4"/>
        <v>0.58333333333333337</v>
      </c>
      <c r="Q17" s="181">
        <f>'DebitVL sens 1'!H15+'DebitPL sens 1'!H15</f>
        <v>45</v>
      </c>
      <c r="R17" s="164">
        <f>'DebitPL sens 1'!H15</f>
        <v>24</v>
      </c>
      <c r="S17" s="182">
        <f t="shared" si="5"/>
        <v>0.53333333333333333</v>
      </c>
      <c r="T17" s="181">
        <f>'DebitVL sens 1'!I15+'DebitPL sens 1'!I15</f>
        <v>52</v>
      </c>
      <c r="U17" s="164">
        <f>'DebitPL sens 1'!I15</f>
        <v>28</v>
      </c>
      <c r="V17" s="182">
        <f t="shared" si="6"/>
        <v>0.53846153846153844</v>
      </c>
      <c r="W17" s="164">
        <f t="shared" si="7"/>
        <v>268</v>
      </c>
      <c r="X17" s="164">
        <f t="shared" si="8"/>
        <v>125</v>
      </c>
      <c r="Y17" s="182">
        <f t="shared" si="9"/>
        <v>0.46641791044776121</v>
      </c>
      <c r="Z17" s="183">
        <f t="shared" si="10"/>
        <v>38.285714285714285</v>
      </c>
      <c r="AA17" s="184">
        <f t="shared" si="11"/>
        <v>17.857142857142858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46</v>
      </c>
      <c r="C18" s="164">
        <f>'DebitPL sens 1'!C16</f>
        <v>18</v>
      </c>
      <c r="D18" s="182">
        <f t="shared" si="0"/>
        <v>0.39130434782608697</v>
      </c>
      <c r="E18" s="181">
        <f>'DebitVL sens 1'!D16+'DebitPL sens 1'!D16</f>
        <v>71</v>
      </c>
      <c r="F18" s="164">
        <f>'DebitPL sens 1'!D16</f>
        <v>18</v>
      </c>
      <c r="G18" s="182">
        <f t="shared" si="1"/>
        <v>0.25352112676056338</v>
      </c>
      <c r="H18" s="181">
        <f>'DebitVL sens 1'!E16+'DebitPL sens 1'!E16</f>
        <v>22</v>
      </c>
      <c r="I18" s="164">
        <f>'DebitPL sens 1'!E16</f>
        <v>2</v>
      </c>
      <c r="J18" s="182">
        <f t="shared" si="2"/>
        <v>9.0909090909090912E-2</v>
      </c>
      <c r="K18" s="181">
        <f>'DebitVL sens 1'!F16+'DebitPL sens 1'!F16</f>
        <v>17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50</v>
      </c>
      <c r="O18" s="164">
        <f>'DebitPL sens 1'!G16</f>
        <v>25</v>
      </c>
      <c r="P18" s="182">
        <f t="shared" si="4"/>
        <v>0.5</v>
      </c>
      <c r="Q18" s="181">
        <f>'DebitVL sens 1'!H16+'DebitPL sens 1'!H16</f>
        <v>52</v>
      </c>
      <c r="R18" s="164">
        <f>'DebitPL sens 1'!H16</f>
        <v>19</v>
      </c>
      <c r="S18" s="182">
        <f t="shared" si="5"/>
        <v>0.36538461538461536</v>
      </c>
      <c r="T18" s="181">
        <f>'DebitVL sens 1'!I16+'DebitPL sens 1'!I16</f>
        <v>44</v>
      </c>
      <c r="U18" s="164">
        <f>'DebitPL sens 1'!I16</f>
        <v>20</v>
      </c>
      <c r="V18" s="182">
        <f t="shared" si="6"/>
        <v>0.45454545454545453</v>
      </c>
      <c r="W18" s="164">
        <f t="shared" si="7"/>
        <v>302</v>
      </c>
      <c r="X18" s="164">
        <f t="shared" si="8"/>
        <v>102</v>
      </c>
      <c r="Y18" s="182">
        <f t="shared" si="9"/>
        <v>0.33774834437086093</v>
      </c>
      <c r="Z18" s="183">
        <f t="shared" si="10"/>
        <v>43.142857142857146</v>
      </c>
      <c r="AA18" s="184">
        <f t="shared" si="11"/>
        <v>14.571428571428571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76</v>
      </c>
      <c r="C19" s="164">
        <f>'DebitPL sens 1'!C17</f>
        <v>25</v>
      </c>
      <c r="D19" s="182">
        <f t="shared" si="0"/>
        <v>0.32894736842105265</v>
      </c>
      <c r="E19" s="181">
        <f>'DebitVL sens 1'!D17+'DebitPL sens 1'!D17</f>
        <v>56</v>
      </c>
      <c r="F19" s="164">
        <f>'DebitPL sens 1'!D17</f>
        <v>21</v>
      </c>
      <c r="G19" s="182">
        <f t="shared" si="1"/>
        <v>0.375</v>
      </c>
      <c r="H19" s="181">
        <f>'DebitVL sens 1'!E17+'DebitPL sens 1'!E17</f>
        <v>25</v>
      </c>
      <c r="I19" s="164">
        <f>'DebitPL sens 1'!E17</f>
        <v>3</v>
      </c>
      <c r="J19" s="182">
        <f t="shared" si="2"/>
        <v>0.12</v>
      </c>
      <c r="K19" s="181">
        <f>'DebitVL sens 1'!F17+'DebitPL sens 1'!F17</f>
        <v>11</v>
      </c>
      <c r="L19" s="164">
        <f>'DebitPL sens 1'!F17</f>
        <v>1</v>
      </c>
      <c r="M19" s="182">
        <f t="shared" si="3"/>
        <v>9.0909090909090912E-2</v>
      </c>
      <c r="N19" s="181">
        <f>'DebitVL sens 1'!G17+'DebitPL sens 1'!G17</f>
        <v>73</v>
      </c>
      <c r="O19" s="164">
        <f>'DebitPL sens 1'!G17</f>
        <v>18</v>
      </c>
      <c r="P19" s="182">
        <f t="shared" si="4"/>
        <v>0.24657534246575341</v>
      </c>
      <c r="Q19" s="181">
        <f>'DebitVL sens 1'!H17+'DebitPL sens 1'!H17</f>
        <v>67</v>
      </c>
      <c r="R19" s="164">
        <f>'DebitPL sens 1'!H17</f>
        <v>17</v>
      </c>
      <c r="S19" s="182">
        <f t="shared" si="5"/>
        <v>0.2537313432835821</v>
      </c>
      <c r="T19" s="181">
        <f>'DebitVL sens 1'!I17+'DebitPL sens 1'!I17</f>
        <v>74</v>
      </c>
      <c r="U19" s="164">
        <f>'DebitPL sens 1'!I17</f>
        <v>23</v>
      </c>
      <c r="V19" s="182">
        <f t="shared" si="6"/>
        <v>0.3108108108108108</v>
      </c>
      <c r="W19" s="164">
        <f t="shared" si="7"/>
        <v>382</v>
      </c>
      <c r="X19" s="164">
        <f t="shared" si="8"/>
        <v>108</v>
      </c>
      <c r="Y19" s="182">
        <f t="shared" si="9"/>
        <v>0.28272251308900526</v>
      </c>
      <c r="Z19" s="183">
        <f t="shared" si="10"/>
        <v>54.571428571428569</v>
      </c>
      <c r="AA19" s="184">
        <f t="shared" si="11"/>
        <v>15.428571428571429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54</v>
      </c>
      <c r="C20" s="164">
        <f>'DebitPL sens 1'!C18</f>
        <v>26</v>
      </c>
      <c r="D20" s="182">
        <f t="shared" si="0"/>
        <v>0.48148148148148145</v>
      </c>
      <c r="E20" s="181">
        <f>'DebitVL sens 1'!D18+'DebitPL sens 1'!D18</f>
        <v>59</v>
      </c>
      <c r="F20" s="164">
        <f>'DebitPL sens 1'!D18</f>
        <v>30</v>
      </c>
      <c r="G20" s="182">
        <f t="shared" si="1"/>
        <v>0.50847457627118642</v>
      </c>
      <c r="H20" s="181">
        <f>'DebitVL sens 1'!E18+'DebitPL sens 1'!E18</f>
        <v>20</v>
      </c>
      <c r="I20" s="164">
        <f>'DebitPL sens 1'!E18</f>
        <v>0</v>
      </c>
      <c r="J20" s="182">
        <f t="shared" si="2"/>
        <v>0</v>
      </c>
      <c r="K20" s="181">
        <f>'DebitVL sens 1'!F18+'DebitPL sens 1'!F18</f>
        <v>18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48</v>
      </c>
      <c r="O20" s="164">
        <f>'DebitPL sens 1'!G18</f>
        <v>20</v>
      </c>
      <c r="P20" s="182">
        <f t="shared" si="4"/>
        <v>0.41666666666666669</v>
      </c>
      <c r="Q20" s="181">
        <f>'DebitVL sens 1'!H18+'DebitPL sens 1'!H18</f>
        <v>43</v>
      </c>
      <c r="R20" s="164">
        <f>'DebitPL sens 1'!H18</f>
        <v>23</v>
      </c>
      <c r="S20" s="182">
        <f t="shared" si="5"/>
        <v>0.53488372093023251</v>
      </c>
      <c r="T20" s="181">
        <f>'DebitVL sens 1'!I18+'DebitPL sens 1'!I18</f>
        <v>47</v>
      </c>
      <c r="U20" s="164">
        <f>'DebitPL sens 1'!I18</f>
        <v>12</v>
      </c>
      <c r="V20" s="182">
        <f t="shared" si="6"/>
        <v>0.25531914893617019</v>
      </c>
      <c r="W20" s="164">
        <f t="shared" si="7"/>
        <v>289</v>
      </c>
      <c r="X20" s="164">
        <f t="shared" si="8"/>
        <v>111</v>
      </c>
      <c r="Y20" s="182">
        <f t="shared" si="9"/>
        <v>0.38408304498269896</v>
      </c>
      <c r="Z20" s="183">
        <f t="shared" si="10"/>
        <v>41.285714285714285</v>
      </c>
      <c r="AA20" s="184">
        <f t="shared" si="11"/>
        <v>15.857142857142858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52</v>
      </c>
      <c r="C21" s="164">
        <f>'DebitPL sens 1'!C19</f>
        <v>25</v>
      </c>
      <c r="D21" s="182">
        <f t="shared" si="0"/>
        <v>0.48076923076923078</v>
      </c>
      <c r="E21" s="181">
        <f>'DebitVL sens 1'!D19+'DebitPL sens 1'!D19</f>
        <v>71</v>
      </c>
      <c r="F21" s="164">
        <f>'DebitPL sens 1'!D19</f>
        <v>25</v>
      </c>
      <c r="G21" s="182">
        <f t="shared" si="1"/>
        <v>0.352112676056338</v>
      </c>
      <c r="H21" s="181">
        <f>'DebitVL sens 1'!E19+'DebitPL sens 1'!E19</f>
        <v>24</v>
      </c>
      <c r="I21" s="164">
        <f>'DebitPL sens 1'!E19</f>
        <v>2</v>
      </c>
      <c r="J21" s="182">
        <f t="shared" si="2"/>
        <v>8.3333333333333329E-2</v>
      </c>
      <c r="K21" s="181">
        <f>'DebitVL sens 1'!F19+'DebitPL sens 1'!F19</f>
        <v>12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49</v>
      </c>
      <c r="O21" s="164">
        <f>'DebitPL sens 1'!G19</f>
        <v>30</v>
      </c>
      <c r="P21" s="182">
        <f t="shared" si="4"/>
        <v>0.61224489795918369</v>
      </c>
      <c r="Q21" s="181">
        <f>'DebitVL sens 1'!H19+'DebitPL sens 1'!H19</f>
        <v>56</v>
      </c>
      <c r="R21" s="164">
        <f>'DebitPL sens 1'!H19</f>
        <v>28</v>
      </c>
      <c r="S21" s="182">
        <f t="shared" si="5"/>
        <v>0.5</v>
      </c>
      <c r="T21" s="181">
        <f>'DebitVL sens 1'!I19+'DebitPL sens 1'!I19</f>
        <v>53</v>
      </c>
      <c r="U21" s="164">
        <f>'DebitPL sens 1'!I19</f>
        <v>28</v>
      </c>
      <c r="V21" s="182">
        <f t="shared" si="6"/>
        <v>0.52830188679245282</v>
      </c>
      <c r="W21" s="164">
        <f t="shared" si="7"/>
        <v>317</v>
      </c>
      <c r="X21" s="164">
        <f t="shared" si="8"/>
        <v>138</v>
      </c>
      <c r="Y21" s="182">
        <f t="shared" si="9"/>
        <v>0.43533123028391169</v>
      </c>
      <c r="Z21" s="183">
        <f t="shared" si="10"/>
        <v>45.285714285714285</v>
      </c>
      <c r="AA21" s="184">
        <f t="shared" si="11"/>
        <v>19.714285714285715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68</v>
      </c>
      <c r="C22" s="164">
        <f>'DebitPL sens 1'!C20</f>
        <v>19</v>
      </c>
      <c r="D22" s="182">
        <f t="shared" si="0"/>
        <v>0.27941176470588236</v>
      </c>
      <c r="E22" s="181">
        <f>'DebitVL sens 1'!D20+'DebitPL sens 1'!D20</f>
        <v>77</v>
      </c>
      <c r="F22" s="164">
        <f>'DebitPL sens 1'!D20</f>
        <v>20</v>
      </c>
      <c r="G22" s="182">
        <f t="shared" si="1"/>
        <v>0.25974025974025972</v>
      </c>
      <c r="H22" s="181">
        <f>'DebitVL sens 1'!E20+'DebitPL sens 1'!E20</f>
        <v>24</v>
      </c>
      <c r="I22" s="164">
        <f>'DebitPL sens 1'!E20</f>
        <v>0</v>
      </c>
      <c r="J22" s="182">
        <f t="shared" si="2"/>
        <v>0</v>
      </c>
      <c r="K22" s="181">
        <f>'DebitVL sens 1'!F20+'DebitPL sens 1'!F20</f>
        <v>11</v>
      </c>
      <c r="L22" s="164">
        <f>'DebitPL sens 1'!F20</f>
        <v>0</v>
      </c>
      <c r="M22" s="182">
        <f t="shared" si="3"/>
        <v>0</v>
      </c>
      <c r="N22" s="181">
        <f>'DebitVL sens 1'!G20+'DebitPL sens 1'!G20</f>
        <v>61</v>
      </c>
      <c r="O22" s="164">
        <f>'DebitPL sens 1'!G20</f>
        <v>18</v>
      </c>
      <c r="P22" s="182">
        <f t="shared" si="4"/>
        <v>0.29508196721311475</v>
      </c>
      <c r="Q22" s="181">
        <f>'DebitVL sens 1'!H20+'DebitPL sens 1'!H20</f>
        <v>65</v>
      </c>
      <c r="R22" s="164">
        <f>'DebitPL sens 1'!H20</f>
        <v>15</v>
      </c>
      <c r="S22" s="182">
        <f t="shared" si="5"/>
        <v>0.23076923076923078</v>
      </c>
      <c r="T22" s="181">
        <f>'DebitVL sens 1'!I20+'DebitPL sens 1'!I20</f>
        <v>62</v>
      </c>
      <c r="U22" s="164">
        <f>'DebitPL sens 1'!I20</f>
        <v>14</v>
      </c>
      <c r="V22" s="182">
        <f t="shared" si="6"/>
        <v>0.22580645161290322</v>
      </c>
      <c r="W22" s="164">
        <f t="shared" si="7"/>
        <v>368</v>
      </c>
      <c r="X22" s="164">
        <f t="shared" si="8"/>
        <v>86</v>
      </c>
      <c r="Y22" s="182">
        <f t="shared" si="9"/>
        <v>0.23369565217391305</v>
      </c>
      <c r="Z22" s="183">
        <f t="shared" si="10"/>
        <v>52.571428571428569</v>
      </c>
      <c r="AA22" s="184">
        <f t="shared" si="11"/>
        <v>12.285714285714286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84</v>
      </c>
      <c r="C23" s="164">
        <f>'DebitPL sens 1'!C21</f>
        <v>12</v>
      </c>
      <c r="D23" s="182">
        <f t="shared" si="0"/>
        <v>0.14285714285714285</v>
      </c>
      <c r="E23" s="181">
        <f>'DebitVL sens 1'!D21+'DebitPL sens 1'!D21</f>
        <v>68</v>
      </c>
      <c r="F23" s="164">
        <f>'DebitPL sens 1'!D21</f>
        <v>18</v>
      </c>
      <c r="G23" s="182">
        <f t="shared" si="1"/>
        <v>0.26470588235294118</v>
      </c>
      <c r="H23" s="181">
        <f>'DebitVL sens 1'!E21+'DebitPL sens 1'!E21</f>
        <v>15</v>
      </c>
      <c r="I23" s="164">
        <f>'DebitPL sens 1'!E21</f>
        <v>3</v>
      </c>
      <c r="J23" s="182">
        <f t="shared" si="2"/>
        <v>0.2</v>
      </c>
      <c r="K23" s="181">
        <f>'DebitVL sens 1'!F21+'DebitPL sens 1'!F21</f>
        <v>15</v>
      </c>
      <c r="L23" s="164">
        <f>'DebitPL sens 1'!F21</f>
        <v>0</v>
      </c>
      <c r="M23" s="182">
        <f t="shared" si="3"/>
        <v>0</v>
      </c>
      <c r="N23" s="181">
        <f>'DebitVL sens 1'!G21+'DebitPL sens 1'!G21</f>
        <v>74</v>
      </c>
      <c r="O23" s="164">
        <f>'DebitPL sens 1'!G21</f>
        <v>16</v>
      </c>
      <c r="P23" s="182">
        <f t="shared" si="4"/>
        <v>0.21621621621621623</v>
      </c>
      <c r="Q23" s="181">
        <f>'DebitVL sens 1'!H21+'DebitPL sens 1'!H21</f>
        <v>76</v>
      </c>
      <c r="R23" s="164">
        <f>'DebitPL sens 1'!H21</f>
        <v>15</v>
      </c>
      <c r="S23" s="182">
        <f t="shared" si="5"/>
        <v>0.19736842105263158</v>
      </c>
      <c r="T23" s="181">
        <f>'DebitVL sens 1'!I21+'DebitPL sens 1'!I21</f>
        <v>73</v>
      </c>
      <c r="U23" s="164">
        <f>'DebitPL sens 1'!I21</f>
        <v>12</v>
      </c>
      <c r="V23" s="182">
        <f t="shared" si="6"/>
        <v>0.16438356164383561</v>
      </c>
      <c r="W23" s="164">
        <f t="shared" si="7"/>
        <v>405</v>
      </c>
      <c r="X23" s="164">
        <f t="shared" si="8"/>
        <v>76</v>
      </c>
      <c r="Y23" s="182">
        <f t="shared" si="9"/>
        <v>0.18765432098765433</v>
      </c>
      <c r="Z23" s="183">
        <f t="shared" si="10"/>
        <v>57.857142857142854</v>
      </c>
      <c r="AA23" s="184">
        <f t="shared" si="11"/>
        <v>10.857142857142858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51</v>
      </c>
      <c r="C24" s="164">
        <f>'DebitPL sens 1'!C22</f>
        <v>11</v>
      </c>
      <c r="D24" s="182">
        <f t="shared" si="0"/>
        <v>0.21568627450980393</v>
      </c>
      <c r="E24" s="181">
        <f>'DebitVL sens 1'!D22+'DebitPL sens 1'!D22</f>
        <v>37</v>
      </c>
      <c r="F24" s="164">
        <f>'DebitPL sens 1'!D22</f>
        <v>6</v>
      </c>
      <c r="G24" s="182">
        <f t="shared" si="1"/>
        <v>0.16216216216216217</v>
      </c>
      <c r="H24" s="181">
        <f>'DebitVL sens 1'!E22+'DebitPL sens 1'!E22</f>
        <v>14</v>
      </c>
      <c r="I24" s="164">
        <f>'DebitPL sens 1'!E22</f>
        <v>1</v>
      </c>
      <c r="J24" s="182">
        <f t="shared" si="2"/>
        <v>7.1428571428571425E-2</v>
      </c>
      <c r="K24" s="181">
        <f>'DebitVL sens 1'!F22+'DebitPL sens 1'!F22</f>
        <v>15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44</v>
      </c>
      <c r="O24" s="164">
        <f>'DebitPL sens 1'!G22</f>
        <v>8</v>
      </c>
      <c r="P24" s="182">
        <f t="shared" si="4"/>
        <v>0.18181818181818182</v>
      </c>
      <c r="Q24" s="181">
        <f>'DebitVL sens 1'!H22+'DebitPL sens 1'!H22</f>
        <v>50</v>
      </c>
      <c r="R24" s="164">
        <f>'DebitPL sens 1'!H22</f>
        <v>10</v>
      </c>
      <c r="S24" s="182">
        <f t="shared" si="5"/>
        <v>0.2</v>
      </c>
      <c r="T24" s="181">
        <f>'DebitVL sens 1'!I22+'DebitPL sens 1'!I22</f>
        <v>57</v>
      </c>
      <c r="U24" s="164">
        <f>'DebitPL sens 1'!I22</f>
        <v>10</v>
      </c>
      <c r="V24" s="182">
        <f t="shared" si="6"/>
        <v>0.17543859649122806</v>
      </c>
      <c r="W24" s="164">
        <f t="shared" si="7"/>
        <v>268</v>
      </c>
      <c r="X24" s="164">
        <f t="shared" si="8"/>
        <v>46</v>
      </c>
      <c r="Y24" s="182">
        <f t="shared" si="9"/>
        <v>0.17164179104477612</v>
      </c>
      <c r="Z24" s="183">
        <f t="shared" si="10"/>
        <v>38.285714285714285</v>
      </c>
      <c r="AA24" s="184">
        <f t="shared" si="11"/>
        <v>6.5714285714285712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27</v>
      </c>
      <c r="C25" s="164">
        <f>'DebitPL sens 1'!C23</f>
        <v>6</v>
      </c>
      <c r="D25" s="182">
        <f t="shared" si="0"/>
        <v>0.22222222222222221</v>
      </c>
      <c r="E25" s="181">
        <f>'DebitVL sens 1'!D23+'DebitPL sens 1'!D23</f>
        <v>27</v>
      </c>
      <c r="F25" s="164">
        <f>'DebitPL sens 1'!D23</f>
        <v>10</v>
      </c>
      <c r="G25" s="182">
        <f t="shared" si="1"/>
        <v>0.37037037037037035</v>
      </c>
      <c r="H25" s="181">
        <f>'DebitVL sens 1'!E23+'DebitPL sens 1'!E23</f>
        <v>14</v>
      </c>
      <c r="I25" s="164">
        <f>'DebitPL sens 1'!E23</f>
        <v>1</v>
      </c>
      <c r="J25" s="182">
        <f t="shared" si="2"/>
        <v>7.1428571428571425E-2</v>
      </c>
      <c r="K25" s="181">
        <f>'DebitVL sens 1'!F23+'DebitPL sens 1'!F23</f>
        <v>16</v>
      </c>
      <c r="L25" s="164">
        <f>'DebitPL sens 1'!F23</f>
        <v>3</v>
      </c>
      <c r="M25" s="182">
        <f t="shared" si="3"/>
        <v>0.1875</v>
      </c>
      <c r="N25" s="181">
        <f>'DebitVL sens 1'!G23+'DebitPL sens 1'!G23</f>
        <v>30</v>
      </c>
      <c r="O25" s="164">
        <f>'DebitPL sens 1'!G23</f>
        <v>6</v>
      </c>
      <c r="P25" s="182">
        <f t="shared" si="4"/>
        <v>0.2</v>
      </c>
      <c r="Q25" s="181">
        <f>'DebitVL sens 1'!H23+'DebitPL sens 1'!H23</f>
        <v>19</v>
      </c>
      <c r="R25" s="164">
        <f>'DebitPL sens 1'!H23</f>
        <v>7</v>
      </c>
      <c r="S25" s="182">
        <f t="shared" si="5"/>
        <v>0.36842105263157893</v>
      </c>
      <c r="T25" s="181">
        <f>'DebitVL sens 1'!I23+'DebitPL sens 1'!I23</f>
        <v>32</v>
      </c>
      <c r="U25" s="164">
        <f>'DebitPL sens 1'!I23</f>
        <v>12</v>
      </c>
      <c r="V25" s="182">
        <f t="shared" si="6"/>
        <v>0.375</v>
      </c>
      <c r="W25" s="164">
        <f t="shared" si="7"/>
        <v>165</v>
      </c>
      <c r="X25" s="164">
        <f t="shared" si="8"/>
        <v>45</v>
      </c>
      <c r="Y25" s="182">
        <f t="shared" si="9"/>
        <v>0.27272727272727271</v>
      </c>
      <c r="Z25" s="183">
        <f t="shared" si="10"/>
        <v>23.571428571428573</v>
      </c>
      <c r="AA25" s="184">
        <f t="shared" si="11"/>
        <v>6.4285714285714288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22</v>
      </c>
      <c r="C26" s="164">
        <f>'DebitPL sens 1'!C24</f>
        <v>9</v>
      </c>
      <c r="D26" s="182">
        <f t="shared" si="0"/>
        <v>0.40909090909090912</v>
      </c>
      <c r="E26" s="181">
        <f>'DebitVL sens 1'!D24+'DebitPL sens 1'!D24</f>
        <v>36</v>
      </c>
      <c r="F26" s="164">
        <f>'DebitPL sens 1'!D24</f>
        <v>13</v>
      </c>
      <c r="G26" s="182">
        <f t="shared" si="1"/>
        <v>0.3611111111111111</v>
      </c>
      <c r="H26" s="181">
        <f>'DebitVL sens 1'!E24+'DebitPL sens 1'!E24</f>
        <v>14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7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18</v>
      </c>
      <c r="O26" s="164">
        <f>'DebitPL sens 1'!G24</f>
        <v>12</v>
      </c>
      <c r="P26" s="182">
        <f t="shared" si="4"/>
        <v>0.66666666666666663</v>
      </c>
      <c r="Q26" s="181">
        <f>'DebitVL sens 1'!H24+'DebitPL sens 1'!H24</f>
        <v>20</v>
      </c>
      <c r="R26" s="164">
        <f>'DebitPL sens 1'!H24</f>
        <v>12</v>
      </c>
      <c r="S26" s="182">
        <f t="shared" si="5"/>
        <v>0.6</v>
      </c>
      <c r="T26" s="181">
        <f>'DebitVL sens 1'!I24+'DebitPL sens 1'!I24</f>
        <v>16</v>
      </c>
      <c r="U26" s="164">
        <f>'DebitPL sens 1'!I24</f>
        <v>6</v>
      </c>
      <c r="V26" s="182">
        <f t="shared" si="6"/>
        <v>0.375</v>
      </c>
      <c r="W26" s="164">
        <f t="shared" si="7"/>
        <v>133</v>
      </c>
      <c r="X26" s="164">
        <f t="shared" si="8"/>
        <v>52</v>
      </c>
      <c r="Y26" s="182">
        <f t="shared" si="9"/>
        <v>0.39097744360902253</v>
      </c>
      <c r="Z26" s="183">
        <f t="shared" si="10"/>
        <v>19</v>
      </c>
      <c r="AA26" s="184">
        <f t="shared" si="11"/>
        <v>7.4285714285714288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50</v>
      </c>
      <c r="C27" s="164">
        <f>'DebitPL sens 1'!C25</f>
        <v>15</v>
      </c>
      <c r="D27" s="182">
        <f t="shared" si="0"/>
        <v>0.3</v>
      </c>
      <c r="E27" s="181">
        <f>'DebitVL sens 1'!D25+'DebitPL sens 1'!D25</f>
        <v>35</v>
      </c>
      <c r="F27" s="164">
        <f>'DebitPL sens 1'!D25</f>
        <v>10</v>
      </c>
      <c r="G27" s="182">
        <f t="shared" si="1"/>
        <v>0.2857142857142857</v>
      </c>
      <c r="H27" s="181">
        <f>'DebitVL sens 1'!E25+'DebitPL sens 1'!E25</f>
        <v>3</v>
      </c>
      <c r="I27" s="164">
        <f>'DebitPL sens 1'!E25</f>
        <v>1</v>
      </c>
      <c r="J27" s="182">
        <f t="shared" si="2"/>
        <v>0.33333333333333331</v>
      </c>
      <c r="K27" s="181">
        <f>'DebitVL sens 1'!F25+'DebitPL sens 1'!F25</f>
        <v>5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39</v>
      </c>
      <c r="O27" s="164">
        <f>'DebitPL sens 1'!G25</f>
        <v>7</v>
      </c>
      <c r="P27" s="182">
        <f t="shared" si="4"/>
        <v>0.17948717948717949</v>
      </c>
      <c r="Q27" s="181">
        <f>'DebitVL sens 1'!H25+'DebitPL sens 1'!H25</f>
        <v>38</v>
      </c>
      <c r="R27" s="164">
        <f>'DebitPL sens 1'!H25</f>
        <v>8</v>
      </c>
      <c r="S27" s="182">
        <f t="shared" si="5"/>
        <v>0.21052631578947367</v>
      </c>
      <c r="T27" s="181">
        <f>'DebitVL sens 1'!I25+'DebitPL sens 1'!I25</f>
        <v>44</v>
      </c>
      <c r="U27" s="164">
        <f>'DebitPL sens 1'!I25</f>
        <v>12</v>
      </c>
      <c r="V27" s="182">
        <f t="shared" si="6"/>
        <v>0.27272727272727271</v>
      </c>
      <c r="W27" s="164">
        <f t="shared" si="7"/>
        <v>214</v>
      </c>
      <c r="X27" s="164">
        <f t="shared" si="8"/>
        <v>53</v>
      </c>
      <c r="Y27" s="182">
        <f t="shared" si="9"/>
        <v>0.24766355140186916</v>
      </c>
      <c r="Z27" s="183">
        <f t="shared" si="10"/>
        <v>30.571428571428573</v>
      </c>
      <c r="AA27" s="184">
        <f t="shared" si="11"/>
        <v>7.5714285714285712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11</v>
      </c>
      <c r="C28" s="164">
        <f>'DebitPL sens 1'!C26</f>
        <v>1</v>
      </c>
      <c r="D28" s="182">
        <f t="shared" si="0"/>
        <v>9.0909090909090912E-2</v>
      </c>
      <c r="E28" s="181">
        <f>'DebitVL sens 1'!D26+'DebitPL sens 1'!D26</f>
        <v>2</v>
      </c>
      <c r="F28" s="164">
        <f>'DebitPL sens 1'!D26</f>
        <v>0</v>
      </c>
      <c r="G28" s="182">
        <f t="shared" si="1"/>
        <v>0</v>
      </c>
      <c r="H28" s="181">
        <f>'DebitVL sens 1'!E26+'DebitPL sens 1'!E26</f>
        <v>3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2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10</v>
      </c>
      <c r="O28" s="164">
        <f>'DebitPL sens 1'!G26</f>
        <v>1</v>
      </c>
      <c r="P28" s="182">
        <f t="shared" si="4"/>
        <v>0.1</v>
      </c>
      <c r="Q28" s="181">
        <f>'DebitVL sens 1'!H26+'DebitPL sens 1'!H26</f>
        <v>9</v>
      </c>
      <c r="R28" s="164">
        <f>'DebitPL sens 1'!H26</f>
        <v>4</v>
      </c>
      <c r="S28" s="182">
        <f t="shared" si="5"/>
        <v>0.44444444444444442</v>
      </c>
      <c r="T28" s="181">
        <f>'DebitVL sens 1'!I26+'DebitPL sens 1'!I26</f>
        <v>16</v>
      </c>
      <c r="U28" s="164">
        <f>'DebitPL sens 1'!I26</f>
        <v>6</v>
      </c>
      <c r="V28" s="182">
        <f t="shared" si="6"/>
        <v>0.375</v>
      </c>
      <c r="W28" s="164">
        <f t="shared" si="7"/>
        <v>53</v>
      </c>
      <c r="X28" s="164">
        <f t="shared" si="8"/>
        <v>12</v>
      </c>
      <c r="Y28" s="182">
        <f t="shared" si="9"/>
        <v>0.22641509433962265</v>
      </c>
      <c r="Z28" s="183">
        <f t="shared" si="10"/>
        <v>7.5714285714285712</v>
      </c>
      <c r="AA28" s="184">
        <f t="shared" si="11"/>
        <v>1.7142857142857142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6</v>
      </c>
      <c r="C29" s="164">
        <f>'DebitPL sens 1'!C27</f>
        <v>2</v>
      </c>
      <c r="D29" s="182">
        <f t="shared" si="0"/>
        <v>0.33333333333333331</v>
      </c>
      <c r="E29" s="181">
        <f>'DebitVL sens 1'!D27+'DebitPL sens 1'!D27</f>
        <v>4</v>
      </c>
      <c r="F29" s="164">
        <f>'DebitPL sens 1'!D27</f>
        <v>2</v>
      </c>
      <c r="G29" s="182">
        <f t="shared" si="1"/>
        <v>0.5</v>
      </c>
      <c r="H29" s="181">
        <f>'DebitVL sens 1'!E27+'DebitPL sens 1'!E27</f>
        <v>4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0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7</v>
      </c>
      <c r="O29" s="164">
        <f>'DebitPL sens 1'!G27</f>
        <v>4</v>
      </c>
      <c r="P29" s="182">
        <f t="shared" si="4"/>
        <v>0.5714285714285714</v>
      </c>
      <c r="Q29" s="181">
        <f>'DebitVL sens 1'!H27+'DebitPL sens 1'!H27</f>
        <v>1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22</v>
      </c>
      <c r="X29" s="164">
        <f t="shared" si="8"/>
        <v>8</v>
      </c>
      <c r="Y29" s="182">
        <f t="shared" si="9"/>
        <v>0.36363636363636365</v>
      </c>
      <c r="Z29" s="183">
        <f t="shared" si="10"/>
        <v>3.1428571428571428</v>
      </c>
      <c r="AA29" s="184">
        <f t="shared" si="11"/>
        <v>1.1428571428571428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845</v>
      </c>
      <c r="C30" s="187">
        <f>SUM(C6:C29)</f>
        <v>343</v>
      </c>
      <c r="D30" s="188">
        <f>IF(B30=0,0,C30/B30)</f>
        <v>0.40591715976331361</v>
      </c>
      <c r="E30" s="186">
        <f>SUM(E6:E29)</f>
        <v>837</v>
      </c>
      <c r="F30" s="187">
        <f>SUM(F6:F29)</f>
        <v>341</v>
      </c>
      <c r="G30" s="188">
        <f>IF(E30=0,0,F30/E30)</f>
        <v>0.40740740740740738</v>
      </c>
      <c r="H30" s="186">
        <f>SUM(H6:H29)</f>
        <v>330</v>
      </c>
      <c r="I30" s="187">
        <f>SUM(I6:I29)</f>
        <v>38</v>
      </c>
      <c r="J30" s="188">
        <f>IF(H30=0,0,I30/H30)</f>
        <v>0.11515151515151516</v>
      </c>
      <c r="K30" s="186">
        <f>SUM(K6:K29)</f>
        <v>220</v>
      </c>
      <c r="L30" s="187">
        <f>SUM(L6:L29)</f>
        <v>7</v>
      </c>
      <c r="M30" s="188">
        <f>IF(K30=0,0,L30/K30)</f>
        <v>3.1818181818181815E-2</v>
      </c>
      <c r="N30" s="186">
        <f>SUM(N6:N29)</f>
        <v>757</v>
      </c>
      <c r="O30" s="187">
        <f>SUM(O6:O29)</f>
        <v>311</v>
      </c>
      <c r="P30" s="188">
        <f>IF(N30=0,0,O30/N30)</f>
        <v>0.41083223249669748</v>
      </c>
      <c r="Q30" s="186">
        <f>SUM(Q6:Q29)</f>
        <v>786</v>
      </c>
      <c r="R30" s="187">
        <f>SUM(R6:R29)</f>
        <v>327</v>
      </c>
      <c r="S30" s="188">
        <f>IF(Q30=0,0,R30/Q30)</f>
        <v>0.41603053435114506</v>
      </c>
      <c r="T30" s="186">
        <f>SUM(T6:T29)</f>
        <v>824</v>
      </c>
      <c r="U30" s="187">
        <f>SUM(U6:U29)</f>
        <v>321</v>
      </c>
      <c r="V30" s="188">
        <f>IF(T30=0,0,U30/T30)</f>
        <v>0.3895631067961165</v>
      </c>
      <c r="W30" s="186">
        <f>SUM(W6:W29)</f>
        <v>4599</v>
      </c>
      <c r="X30" s="187">
        <f>SUM(X6:X29)</f>
        <v>1688</v>
      </c>
      <c r="Y30" s="190">
        <f>IF(W30=0,0,X30/W30)</f>
        <v>0.36703631224179167</v>
      </c>
      <c r="Z30" s="191">
        <f>ROUNDUP(AVERAGE(B30,E30,H30,K30,N30,Q30,T30),0)</f>
        <v>657</v>
      </c>
      <c r="AA30" s="192">
        <f>ROUNDUP(AVERAGE(C30,F30,I30,L30,O30,R30,U30),0)</f>
        <v>242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36</v>
      </c>
      <c r="C31" s="189">
        <f>ROUNDUP(C30/24,0)</f>
        <v>15</v>
      </c>
      <c r="D31" s="195">
        <f>IF(B31=0,0,C31/B31)</f>
        <v>0.41666666666666669</v>
      </c>
      <c r="E31" s="189">
        <f>ROUNDUP(E30/24,0)</f>
        <v>35</v>
      </c>
      <c r="F31" s="189">
        <f>ROUNDUP(F30/24,0)</f>
        <v>15</v>
      </c>
      <c r="G31" s="195">
        <f>IF(E31=0,0,F31/E31)</f>
        <v>0.42857142857142855</v>
      </c>
      <c r="H31" s="189">
        <f>ROUNDUP(H30/24,0)</f>
        <v>14</v>
      </c>
      <c r="I31" s="189">
        <f>ROUNDUP(I30/24,0)</f>
        <v>2</v>
      </c>
      <c r="J31" s="195">
        <f>IF(H31=0,0,I31/H31)</f>
        <v>0.14285714285714285</v>
      </c>
      <c r="K31" s="189">
        <f>ROUNDUP(K30/24,0)</f>
        <v>10</v>
      </c>
      <c r="L31" s="189">
        <f>ROUNDUP(L30/24,0)</f>
        <v>1</v>
      </c>
      <c r="M31" s="195">
        <f>IF(K31=0,0,L31/K31)</f>
        <v>0.1</v>
      </c>
      <c r="N31" s="189">
        <f>ROUNDUP(N30/24,0)</f>
        <v>32</v>
      </c>
      <c r="O31" s="189">
        <f>ROUNDUP(O30/24,0)</f>
        <v>13</v>
      </c>
      <c r="P31" s="195">
        <f>IF(N31=0,0,O31/N31)</f>
        <v>0.40625</v>
      </c>
      <c r="Q31" s="189">
        <f>ROUNDUP(Q30/24,0)</f>
        <v>33</v>
      </c>
      <c r="R31" s="189">
        <f>ROUNDUP(R30/24,0)</f>
        <v>14</v>
      </c>
      <c r="S31" s="195">
        <f>IF(Q31=0,0,R31/Q31)</f>
        <v>0.42424242424242425</v>
      </c>
      <c r="T31" s="189">
        <f>ROUNDUP(T30/24,0)</f>
        <v>35</v>
      </c>
      <c r="U31" s="189">
        <f>ROUNDUP(U30/24,0)</f>
        <v>14</v>
      </c>
      <c r="V31" s="195">
        <f>IF(T31=0,0,U31/T31)</f>
        <v>0.4</v>
      </c>
      <c r="W31" s="194">
        <f>ROUNDUP(W30/24,0)</f>
        <v>192</v>
      </c>
      <c r="X31" s="189">
        <f>ROUNDUP(X30/24,0)</f>
        <v>71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0.18373559469449879</v>
      </c>
      <c r="C32" s="200">
        <f>IF($X$30=0,0,C30/$X$30)</f>
        <v>0.20319905213270142</v>
      </c>
      <c r="D32" s="182"/>
      <c r="E32" s="199">
        <f>IF($W$30=0,0,E30/$W$30)</f>
        <v>0.18199608610567514</v>
      </c>
      <c r="F32" s="200">
        <f>IF($X$30=0,0,F30/$X$30)</f>
        <v>0.20201421800947866</v>
      </c>
      <c r="G32" s="182"/>
      <c r="H32" s="199">
        <f>IF($W$30=0,0,H30/$W$30)</f>
        <v>7.175472928897586E-2</v>
      </c>
      <c r="I32" s="200">
        <f>IF($X$30=0,0,I30/$X$30)</f>
        <v>2.2511848341232227E-2</v>
      </c>
      <c r="J32" s="182"/>
      <c r="K32" s="199">
        <f>IF($W$30=0,0,K30/$W$30)</f>
        <v>4.7836486192650574E-2</v>
      </c>
      <c r="L32" s="200">
        <f>IF($X$30=0,0,L30/$X$30)</f>
        <v>4.1469194312796212E-3</v>
      </c>
      <c r="M32" s="182"/>
      <c r="N32" s="199">
        <f>IF($W$30=0,0,N30/$W$30)</f>
        <v>0.16460100021743856</v>
      </c>
      <c r="O32" s="200">
        <f>IF($X$30=0,0,O30/$X$30)</f>
        <v>0.18424170616113744</v>
      </c>
      <c r="P32" s="182"/>
      <c r="Q32" s="199">
        <f>IF($W$30=0,0,Q30/$W$30)</f>
        <v>0.17090671885192432</v>
      </c>
      <c r="R32" s="200">
        <f>IF($X$30=0,0,R30/$X$30)</f>
        <v>0.19372037914691942</v>
      </c>
      <c r="S32" s="182"/>
      <c r="T32" s="199">
        <f>IF($W$30=0,0,T30/$W$30)</f>
        <v>0.17916938464883669</v>
      </c>
      <c r="U32" s="200">
        <f>IF($X$30=0,0,U30/$X$30)</f>
        <v>0.19016587677725119</v>
      </c>
      <c r="V32" s="200"/>
      <c r="W32" s="199">
        <f>IF(W30=0,0,W31/W30)</f>
        <v>4.1748206131767773E-2</v>
      </c>
      <c r="X32" s="200">
        <f>IF(X30=0,0,X31/X30)</f>
        <v>4.206161137440758E-2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59</v>
      </c>
      <c r="C33" s="201">
        <f>C30-C36</f>
        <v>15</v>
      </c>
      <c r="D33" s="205"/>
      <c r="E33" s="201">
        <f>E30-E36</f>
        <v>45</v>
      </c>
      <c r="F33" s="201">
        <f>F30-F36</f>
        <v>15</v>
      </c>
      <c r="G33" s="205"/>
      <c r="H33" s="201">
        <f>H30-H36</f>
        <v>51</v>
      </c>
      <c r="I33" s="201">
        <f>I30-I36</f>
        <v>8</v>
      </c>
      <c r="J33" s="205"/>
      <c r="K33" s="201">
        <f>K30-K36</f>
        <v>15</v>
      </c>
      <c r="L33" s="201">
        <f>L30-L36</f>
        <v>0</v>
      </c>
      <c r="M33" s="205"/>
      <c r="N33" s="201">
        <f>N30-N36</f>
        <v>32</v>
      </c>
      <c r="O33" s="201">
        <f>O30-O36</f>
        <v>9</v>
      </c>
      <c r="P33" s="205"/>
      <c r="Q33" s="201">
        <f>Q30-Q36</f>
        <v>43</v>
      </c>
      <c r="R33" s="201">
        <f>R30-R36</f>
        <v>16</v>
      </c>
      <c r="S33" s="205"/>
      <c r="T33" s="201">
        <f>T30-T36</f>
        <v>53</v>
      </c>
      <c r="U33" s="201">
        <f>U30-U36</f>
        <v>16</v>
      </c>
      <c r="V33" s="201"/>
      <c r="W33" s="204">
        <f>W30-W36</f>
        <v>298</v>
      </c>
      <c r="X33" s="201">
        <f>X30-X36</f>
        <v>79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7.375</v>
      </c>
      <c r="C34" s="196">
        <f>C33/(24-ROWS(JourVL1))</f>
        <v>1.875</v>
      </c>
      <c r="D34" s="197"/>
      <c r="E34" s="196">
        <f>E33/(24-ROWS(JourVL1))</f>
        <v>5.625</v>
      </c>
      <c r="F34" s="196">
        <f>F33/(24-ROWS(JourVL1))</f>
        <v>1.875</v>
      </c>
      <c r="G34" s="197"/>
      <c r="H34" s="196">
        <f>H33/(24-ROWS(JourVL1))</f>
        <v>6.375</v>
      </c>
      <c r="I34" s="196">
        <f>I33/(24-ROWS(JourVL1))</f>
        <v>1</v>
      </c>
      <c r="J34" s="197"/>
      <c r="K34" s="196">
        <f>K33/(24-ROWS(JourVL1))</f>
        <v>1.875</v>
      </c>
      <c r="L34" s="196">
        <f>L33/(24-ROWS(JourVL1))</f>
        <v>0</v>
      </c>
      <c r="M34" s="197"/>
      <c r="N34" s="196">
        <f>N33/(24-ROWS(JourVL1))</f>
        <v>4</v>
      </c>
      <c r="O34" s="196">
        <f>O33/(24-ROWS(JourVL1))</f>
        <v>1.125</v>
      </c>
      <c r="P34" s="197"/>
      <c r="Q34" s="196">
        <f>Q33/(24-ROWS(JourVL1))</f>
        <v>5.375</v>
      </c>
      <c r="R34" s="196">
        <f>R33/(24-ROWS(JourVL1))</f>
        <v>2</v>
      </c>
      <c r="S34" s="197"/>
      <c r="T34" s="196">
        <f>T33/(24-ROWS(JourVL1))</f>
        <v>6.625</v>
      </c>
      <c r="U34" s="196">
        <f>U33/(24-ROWS(JourVL1))</f>
        <v>2</v>
      </c>
      <c r="V34" s="196"/>
      <c r="W34" s="207">
        <f>W33/(24-ROWS(JourVL1))</f>
        <v>37.25</v>
      </c>
      <c r="X34" s="196">
        <f>X33/(24-ROWS(JourVL1))</f>
        <v>9.875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6.982248520710059E-2</v>
      </c>
      <c r="C35" s="210">
        <f>IF(C$30=0,0,C33/C$30)</f>
        <v>4.3731778425655975E-2</v>
      </c>
      <c r="D35" s="195"/>
      <c r="E35" s="209">
        <f>IF(E$30=0,0,E33/E$30)</f>
        <v>5.3763440860215055E-2</v>
      </c>
      <c r="F35" s="210">
        <f>IF(F$30=0,0,F33/F$30)</f>
        <v>4.398826979472141E-2</v>
      </c>
      <c r="G35" s="195"/>
      <c r="H35" s="209">
        <f>IF(H$30=0,0,H33/H$30)</f>
        <v>0.15454545454545454</v>
      </c>
      <c r="I35" s="210">
        <f>IF(I$30=0,0,I33/I$30)</f>
        <v>0.21052631578947367</v>
      </c>
      <c r="J35" s="195"/>
      <c r="K35" s="209">
        <f>IF(K$30=0,0,K33/K$30)</f>
        <v>6.8181818181818177E-2</v>
      </c>
      <c r="L35" s="210">
        <f>IF(L$30=0,0,L33/L$30)</f>
        <v>0</v>
      </c>
      <c r="M35" s="195"/>
      <c r="N35" s="209">
        <f>IF(N$30=0,0,N33/N$30)</f>
        <v>4.2272126816380449E-2</v>
      </c>
      <c r="O35" s="210">
        <f>IF(O$30=0,0,O33/O$30)</f>
        <v>2.8938906752411574E-2</v>
      </c>
      <c r="P35" s="195"/>
      <c r="Q35" s="209">
        <f>IF(Q$30=0,0,Q33/Q$30)</f>
        <v>5.4707379134860054E-2</v>
      </c>
      <c r="R35" s="210">
        <f>IF(R$30=0,0,R33/R$30)</f>
        <v>4.8929663608562692E-2</v>
      </c>
      <c r="S35" s="195"/>
      <c r="T35" s="209">
        <f>IF(T$30=0,0,T33/T$30)</f>
        <v>6.4320388349514562E-2</v>
      </c>
      <c r="U35" s="210">
        <f>IF(U$30=0,0,U33/U$30)</f>
        <v>4.9844236760124609E-2</v>
      </c>
      <c r="V35" s="210"/>
      <c r="W35" s="209">
        <f>IF(W30=0,0,W33/W30)</f>
        <v>6.4796694933681231E-2</v>
      </c>
      <c r="X35" s="210">
        <f>IF(X30=0,0,X33/X30)</f>
        <v>4.6800947867298576E-2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786</v>
      </c>
      <c r="C36" s="201">
        <f>SUM(JourPL1)</f>
        <v>328</v>
      </c>
      <c r="D36" s="205"/>
      <c r="E36" s="204">
        <f>SUM(Jour2)</f>
        <v>792</v>
      </c>
      <c r="F36" s="201">
        <f>SUM(JourPL2)</f>
        <v>326</v>
      </c>
      <c r="G36" s="205"/>
      <c r="H36" s="204">
        <f>SUM(Jour3)</f>
        <v>279</v>
      </c>
      <c r="I36" s="201">
        <f>SUM(JourPL3)</f>
        <v>30</v>
      </c>
      <c r="J36" s="205"/>
      <c r="K36" s="204">
        <f>SUM(Jour4)</f>
        <v>205</v>
      </c>
      <c r="L36" s="201">
        <f>SUM(JourPL4)</f>
        <v>7</v>
      </c>
      <c r="M36" s="205"/>
      <c r="N36" s="204">
        <f>SUM(Jour5)</f>
        <v>725</v>
      </c>
      <c r="O36" s="201">
        <f>SUM(JourPL5)</f>
        <v>302</v>
      </c>
      <c r="P36" s="205"/>
      <c r="Q36" s="204">
        <f>SUM(Jour6)</f>
        <v>743</v>
      </c>
      <c r="R36" s="201">
        <f>SUM(JourPL6)</f>
        <v>311</v>
      </c>
      <c r="S36" s="205"/>
      <c r="T36" s="204">
        <f>SUM(Jour7)</f>
        <v>771</v>
      </c>
      <c r="U36" s="201">
        <f>SUM(JourPL7)</f>
        <v>305</v>
      </c>
      <c r="V36" s="201"/>
      <c r="W36" s="204">
        <f>SUM(JourTot)</f>
        <v>4301</v>
      </c>
      <c r="X36" s="201">
        <f>SUM(JourTotPL)</f>
        <v>1609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49.125</v>
      </c>
      <c r="C37" s="202">
        <f>C36/(ROWS(JourVL1))</f>
        <v>20.5</v>
      </c>
      <c r="D37" s="203"/>
      <c r="E37" s="212">
        <f>E36/(ROWS(JourVL1))</f>
        <v>49.5</v>
      </c>
      <c r="F37" s="202">
        <f>F36/(ROWS(JourVL1))</f>
        <v>20.375</v>
      </c>
      <c r="G37" s="203"/>
      <c r="H37" s="212">
        <f>H36/(ROWS(JourVL1))</f>
        <v>17.4375</v>
      </c>
      <c r="I37" s="202">
        <f>I36/(ROWS(JourVL1))</f>
        <v>1.875</v>
      </c>
      <c r="J37" s="203"/>
      <c r="K37" s="212">
        <f>K36/(ROWS(JourVL1))</f>
        <v>12.8125</v>
      </c>
      <c r="L37" s="202">
        <f>L36/(ROWS(JourVL1))</f>
        <v>0.4375</v>
      </c>
      <c r="M37" s="203"/>
      <c r="N37" s="212">
        <f>N36/(ROWS(JourVL1))</f>
        <v>45.3125</v>
      </c>
      <c r="O37" s="202">
        <f>O36/(ROWS(JourVL1))</f>
        <v>18.875</v>
      </c>
      <c r="P37" s="203"/>
      <c r="Q37" s="212">
        <f>Q36/(ROWS(JourVL1))</f>
        <v>46.4375</v>
      </c>
      <c r="R37" s="202">
        <f>R36/(ROWS(JourVL1))</f>
        <v>19.4375</v>
      </c>
      <c r="S37" s="203"/>
      <c r="T37" s="212">
        <f>T36/(ROWS(JourVL1))</f>
        <v>48.1875</v>
      </c>
      <c r="U37" s="202">
        <f>U36/(ROWS(JourVL1))</f>
        <v>19.0625</v>
      </c>
      <c r="V37" s="202"/>
      <c r="W37" s="212">
        <f>W36/(ROWS(JourVL1))</f>
        <v>268.8125</v>
      </c>
      <c r="X37" s="202">
        <f>X36/(ROWS(JourVL1))</f>
        <v>100.5625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0.93017751479289945</v>
      </c>
      <c r="C38" s="210">
        <f>IF(C$30=0,0,C36/C$30)</f>
        <v>0.95626822157434399</v>
      </c>
      <c r="D38" s="195"/>
      <c r="E38" s="209">
        <f>IF(E$30=0,0,E36/E$30)</f>
        <v>0.94623655913978499</v>
      </c>
      <c r="F38" s="210">
        <f>IF(F$30=0,0,F36/F$30)</f>
        <v>0.95601173020527863</v>
      </c>
      <c r="G38" s="195"/>
      <c r="H38" s="209">
        <f>IF(H$30=0,0,H36/H$30)</f>
        <v>0.84545454545454546</v>
      </c>
      <c r="I38" s="210">
        <f>IF(I$30=0,0,I36/I$30)</f>
        <v>0.78947368421052633</v>
      </c>
      <c r="J38" s="195"/>
      <c r="K38" s="209">
        <f>IF(K$30=0,0,K36/K$30)</f>
        <v>0.93181818181818177</v>
      </c>
      <c r="L38" s="210">
        <f>IF(L$30=0,0,L36/L$30)</f>
        <v>1</v>
      </c>
      <c r="M38" s="195"/>
      <c r="N38" s="209">
        <f>IF(N$30=0,0,N36/N$30)</f>
        <v>0.95772787318361952</v>
      </c>
      <c r="O38" s="210">
        <f>IF(O$30=0,0,O36/O$30)</f>
        <v>0.97106109324758838</v>
      </c>
      <c r="P38" s="195"/>
      <c r="Q38" s="209">
        <f>IF(Q$30=0,0,Q36/Q$30)</f>
        <v>0.94529262086513999</v>
      </c>
      <c r="R38" s="210">
        <f>IF(R$30=0,0,R36/R$30)</f>
        <v>0.95107033639143734</v>
      </c>
      <c r="S38" s="195"/>
      <c r="T38" s="209">
        <f>IF(T$30=0,0,T36/T$30)</f>
        <v>0.93567961165048541</v>
      </c>
      <c r="U38" s="210">
        <f>IF(U$30=0,0,U36/U$30)</f>
        <v>0.95015576323987538</v>
      </c>
      <c r="V38" s="210"/>
      <c r="W38" s="209">
        <f>IF(W$30=0,0,W36/W$30)</f>
        <v>0.93520330506631877</v>
      </c>
      <c r="X38" s="210">
        <f>IF(X$30=0,0,X36/X$30)</f>
        <v>0.9531990521327014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84</v>
      </c>
      <c r="C39" s="189">
        <f t="shared" si="12"/>
        <v>37</v>
      </c>
      <c r="D39" s="213">
        <f t="shared" si="12"/>
        <v>0.81395348837209303</v>
      </c>
      <c r="E39" s="189">
        <f t="shared" si="12"/>
        <v>77</v>
      </c>
      <c r="F39" s="189">
        <f t="shared" si="12"/>
        <v>39</v>
      </c>
      <c r="G39" s="210">
        <f t="shared" si="12"/>
        <v>1</v>
      </c>
      <c r="H39" s="194">
        <f t="shared" si="12"/>
        <v>29</v>
      </c>
      <c r="I39" s="189">
        <f t="shared" si="12"/>
        <v>4</v>
      </c>
      <c r="J39" s="210">
        <f t="shared" si="12"/>
        <v>0.5</v>
      </c>
      <c r="K39" s="194">
        <f>MAX(K6:K29)</f>
        <v>22</v>
      </c>
      <c r="L39" s="189">
        <f t="shared" ref="L39:T39" si="13">MAX(L6:L29)</f>
        <v>3</v>
      </c>
      <c r="M39" s="210">
        <f t="shared" si="13"/>
        <v>0.1875</v>
      </c>
      <c r="N39" s="194">
        <f t="shared" si="13"/>
        <v>74</v>
      </c>
      <c r="O39" s="189">
        <f t="shared" si="13"/>
        <v>43</v>
      </c>
      <c r="P39" s="210">
        <f t="shared" si="13"/>
        <v>0.68253968253968256</v>
      </c>
      <c r="Q39" s="194">
        <f t="shared" si="13"/>
        <v>76</v>
      </c>
      <c r="R39" s="189">
        <f t="shared" si="13"/>
        <v>44</v>
      </c>
      <c r="S39" s="195">
        <f t="shared" si="13"/>
        <v>1</v>
      </c>
      <c r="T39" s="189">
        <f t="shared" si="13"/>
        <v>74</v>
      </c>
      <c r="U39" s="189">
        <f t="shared" ref="U39:AA39" si="14">MAX(U6:U29)</f>
        <v>42</v>
      </c>
      <c r="V39" s="210">
        <f t="shared" si="14"/>
        <v>1</v>
      </c>
      <c r="W39" s="194">
        <f t="shared" si="14"/>
        <v>405</v>
      </c>
      <c r="X39" s="189">
        <f t="shared" si="14"/>
        <v>209</v>
      </c>
      <c r="Y39" s="214">
        <f t="shared" si="14"/>
        <v>0.68181818181818177</v>
      </c>
      <c r="Z39" s="196">
        <f t="shared" si="14"/>
        <v>57.857142857142854</v>
      </c>
      <c r="AA39" s="197">
        <f t="shared" si="14"/>
        <v>29.857142857142858</v>
      </c>
    </row>
    <row r="40" spans="1:83" ht="9.75" customHeight="1" x14ac:dyDescent="0.2">
      <c r="A40" s="215" t="s">
        <v>125</v>
      </c>
      <c r="B40" s="216">
        <f>INDEX(A6:B29,MATCH(B39,B6:B29,0),1)</f>
        <v>0.70833333333333304</v>
      </c>
      <c r="C40" s="217">
        <f>INDEX(A6:A29,MATCH(C39,C6:C29,0),1)</f>
        <v>0.29166666666666702</v>
      </c>
      <c r="D40" s="218">
        <f>INDEX(A6:A29,MATCH(D39,D6:D29,0),1)</f>
        <v>0.375</v>
      </c>
      <c r="E40" s="216">
        <f>INDEX(A6:A29,MATCH(E39,E6:E29,0),1)</f>
        <v>0.66666666666666696</v>
      </c>
      <c r="F40" s="217">
        <f>INDEX(A6:A29,MATCH(F39,F6:F29,0),1)</f>
        <v>0.33333333333333298</v>
      </c>
      <c r="G40" s="218">
        <f>INDEX(A6:A29,MATCH(G39,G6:G29,0),1)</f>
        <v>4.1666666666666664E-2</v>
      </c>
      <c r="H40" s="216">
        <f>INDEX(A6:A29,MATCH(H39,H6:H29,0),1)</f>
        <v>0.41666666666666702</v>
      </c>
      <c r="I40" s="217">
        <f>INDEX(A6:A29,MATCH(I39,I6:I29,0),1)</f>
        <v>8.3333333333333301E-2</v>
      </c>
      <c r="J40" s="218">
        <f>INDEX(A6:A29,MATCH(J39,J6:J29,0),1)</f>
        <v>4.1666666666666664E-2</v>
      </c>
      <c r="K40" s="216">
        <f>INDEX(A6:A29,MATCH(K39,K6:K29,0),1)</f>
        <v>0.41666666666666702</v>
      </c>
      <c r="L40" s="217">
        <f>INDEX(A6:B29,MATCH(L39,L6:L29,0),1)</f>
        <v>0.79166666666666696</v>
      </c>
      <c r="M40" s="218">
        <f>INDEX(A6:B29,MATCH(M39,M6:M29,0),1)</f>
        <v>0.79166666666666696</v>
      </c>
      <c r="N40" s="216">
        <f>INDEX(A6:A29,MATCH(N39,N6:N29,0),1)</f>
        <v>0.70833333333333304</v>
      </c>
      <c r="O40" s="217">
        <f>INDEX(A6:A29,MATCH(O39,O6:O29,0),1)</f>
        <v>0.33333333333333298</v>
      </c>
      <c r="P40" s="218">
        <f>INDEX(A6:A29,MATCH(P39,P6:P29,0),1)</f>
        <v>0.33333333333333298</v>
      </c>
      <c r="Q40" s="216">
        <f>INDEX(A6:A29,MATCH(Q39,Q6:Q29,0),1)</f>
        <v>0.70833333333333304</v>
      </c>
      <c r="R40" s="217">
        <f>INDEX(A6:A29,MATCH(R39,R6:R29,0),1)</f>
        <v>0.33333333333333298</v>
      </c>
      <c r="S40" s="218">
        <f>INDEX(A6:A29,MATCH(S39,S6:S29,0),1)</f>
        <v>4.1666666666666664E-2</v>
      </c>
      <c r="T40" s="216">
        <f>INDEX(A6:B29,MATCH(T39,T6:T29,0),1)</f>
        <v>0.54166666666666696</v>
      </c>
      <c r="U40" s="217">
        <f>INDEX(A6:A29,MATCH(U39,U6:U29,0),1)</f>
        <v>0.33333333333333298</v>
      </c>
      <c r="V40" s="217">
        <f>INDEX(A6:A29,MATCH(V39,V6:V29,0),1)</f>
        <v>0</v>
      </c>
      <c r="W40" s="216">
        <f>INDEX(A6:A29,MATCH(W39,W6:W29,0),1)</f>
        <v>0.70833333333333304</v>
      </c>
      <c r="X40" s="217">
        <f>INDEX(A6:A29,MATCH(X39,X6:X29,0),1)</f>
        <v>0.33333333333333298</v>
      </c>
      <c r="Y40" s="217">
        <f>INDEX(A6:A29,MATCH(Y39,Y6:Y29,0),1)</f>
        <v>8.3333333333333301E-2</v>
      </c>
      <c r="Z40" s="217">
        <f>INDEX(A6:A29,MATCH(Z39,Z6:Z29,0),1)</f>
        <v>0.70833333333333304</v>
      </c>
      <c r="AA40" s="218">
        <f>INDEX(A6:A29,MATCH(AA39,AA6:AA29,0),1)</f>
        <v>0.33333333333333298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0.70833333333333304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0.70833333333333337</v>
      </c>
      <c r="L42" s="310">
        <f>INDEX(H8:H31,MATCH(L41,L8:L31,0),1)</f>
        <v>8</v>
      </c>
      <c r="M42" s="310">
        <f>INDEX(I8:I31,MATCH(M41,M8:M31,0),1)</f>
        <v>4</v>
      </c>
      <c r="N42" s="311">
        <f>INDEX(J8:J31,MATCH(N41,N8:N31,0),1)</f>
        <v>0.5</v>
      </c>
      <c r="O42" s="323" t="s">
        <v>4</v>
      </c>
      <c r="P42" s="327"/>
      <c r="Q42" s="327"/>
      <c r="R42" s="320">
        <f>'Vitesse Journalière'!AO1</f>
        <v>0.20833333333333334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657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0.33333333333333298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0.33333333333333331</v>
      </c>
      <c r="L43" s="312" t="e">
        <f>INDEX(G9:G32,MATCH(L42,L9:L32,0),1)</f>
        <v>#N/A</v>
      </c>
      <c r="M43" s="312" t="e">
        <f>INDEX(H9:H32,MATCH(M42,M9:M32,0),1)</f>
        <v>#N/A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0.20833333333333334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242</v>
      </c>
      <c r="Z43" s="312"/>
      <c r="AA43" s="313"/>
    </row>
    <row r="44" spans="1:83" ht="9.75" customHeight="1" x14ac:dyDescent="0.2">
      <c r="A44" s="221" t="s">
        <v>68</v>
      </c>
      <c r="B44" s="352">
        <f>Y40</f>
        <v>8.3333333333333301E-2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0.36834094368340942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37.25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268.8125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43720</v>
      </c>
      <c r="S46" s="324"/>
      <c r="T46" s="324"/>
      <c r="U46" s="324"/>
      <c r="V46" s="324"/>
      <c r="W46" s="323" t="s">
        <v>4</v>
      </c>
      <c r="X46" s="327"/>
      <c r="Y46" s="310">
        <f>W30</f>
        <v>4599</v>
      </c>
      <c r="Z46" s="310"/>
      <c r="AA46" s="311"/>
    </row>
    <row r="47" spans="1:83" ht="9.75" customHeight="1" x14ac:dyDescent="0.2">
      <c r="A47" s="208" t="s">
        <v>3</v>
      </c>
      <c r="B47" s="337">
        <f>X34</f>
        <v>9.875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100.5625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43720</v>
      </c>
      <c r="S47" s="308"/>
      <c r="T47" s="308"/>
      <c r="U47" s="308"/>
      <c r="V47" s="308"/>
      <c r="W47" s="303" t="s">
        <v>3</v>
      </c>
      <c r="X47" s="304"/>
      <c r="Y47" s="312">
        <f>X30</f>
        <v>1688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0.2651006711409396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0.37409904673331784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43725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0.36703631224179167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503</v>
      </c>
      <c r="W3" s="15">
        <f>MIN(C39:I39)</f>
        <v>213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2</v>
      </c>
      <c r="D4" s="18">
        <f>SUM('VITESSEVL sens 1 '!C63:N63)</f>
        <v>2</v>
      </c>
      <c r="E4" s="18">
        <f>SUM('VITESSEVL sens 1 '!C118:N118)</f>
        <v>0</v>
      </c>
      <c r="F4" s="18">
        <f>SUM('VITESSEVL sens 1 '!C176:N176)</f>
        <v>1</v>
      </c>
      <c r="G4" s="18">
        <f>SUM('VITESSEVL sens 1 '!C233:N233)</f>
        <v>1</v>
      </c>
      <c r="H4" s="18">
        <f>SUM('VITESSEVL sens 1 '!C291:N291)</f>
        <v>0</v>
      </c>
      <c r="I4" s="19">
        <f>SUM('VITESSEVL sens 1 '!C349:N349)</f>
        <v>0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2">SUM(C4:I4)</f>
        <v>6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1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2</v>
      </c>
      <c r="D5" s="23">
        <f>SUM('VITESSEVL sens 1 '!C64:N64)</f>
        <v>0</v>
      </c>
      <c r="E5" s="23">
        <f>SUM('VITESSEVL sens 1 '!C119:N119)</f>
        <v>1</v>
      </c>
      <c r="F5" s="23">
        <f>SUM('VITESSEVL sens 1 '!C177:N177)</f>
        <v>8</v>
      </c>
      <c r="G5" s="23">
        <f>SUM('VITESSEVL sens 1 '!C234:N234)</f>
        <v>0</v>
      </c>
      <c r="H5" s="23">
        <f>SUM('VITESSEVL sens 1 '!C292:N292)</f>
        <v>0</v>
      </c>
      <c r="I5" s="24">
        <f>SUM('VITESSEVL sens 1 '!C350:N350)</f>
        <v>0</v>
      </c>
      <c r="J5" s="20">
        <f t="shared" si="1"/>
        <v>2</v>
      </c>
      <c r="K5" s="21">
        <f t="shared" si="2"/>
        <v>11</v>
      </c>
      <c r="V5" s="15">
        <f>IF($C$39=$V$3,C5,IF($D$39=$V$3,D5,IF($E$39=$V$3,E5,IF($F$39=$V$3,F5,IF($G$39=$V$3,G5,IF($H$39=$V$3,H5,IF($I$39=$V$3,I5,FALSE)))))))</f>
        <v>0</v>
      </c>
      <c r="W5" s="15">
        <f t="shared" ref="W5:W27" si="4">IF($C$39=$W$3,$C5,IF($D$39=$W$3,$D5,IF($E$39=$W$3,$E5,IF($F$39=$W$3,$F5,IF($G$39=$W$3,$G5,IF($H$39=$W$3,$H5,IF($I$39=$W$3,$I5,FALSE)))))))</f>
        <v>8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2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1</v>
      </c>
      <c r="D6" s="23">
        <f>SUM('VITESSEVL sens 1 '!C65:N65)</f>
        <v>1</v>
      </c>
      <c r="E6" s="23">
        <f>SUM('VITESSEVL sens 1 '!C120:N120)</f>
        <v>4</v>
      </c>
      <c r="F6" s="23">
        <f>SUM('VITESSEVL sens 1 '!C178:N178)</f>
        <v>1</v>
      </c>
      <c r="G6" s="23">
        <f>SUM('VITESSEVL sens 1 '!C235:N235)</f>
        <v>0</v>
      </c>
      <c r="H6" s="23">
        <f>SUM('VITESSEVL sens 1 '!C293:N293)</f>
        <v>0</v>
      </c>
      <c r="I6" s="24">
        <f>SUM('VITESSEVL sens 1 '!C351:N351)</f>
        <v>0</v>
      </c>
      <c r="J6" s="20">
        <f t="shared" si="1"/>
        <v>2</v>
      </c>
      <c r="K6" s="21">
        <f t="shared" si="2"/>
        <v>7</v>
      </c>
      <c r="V6" s="15">
        <f t="shared" ref="V6:V27" si="5">IF($C$39=$V$3,C6,IF($D$39=$V$3,D6,IF($E$39=$V$3,E6,IF($F$39=$V$3,F6,IF($G$39=$V$3,G6,IF($H$39=$V$3,H6,IF($I$39=$V$3,I6,FALSE)))))))</f>
        <v>0</v>
      </c>
      <c r="W6" s="15">
        <f t="shared" si="4"/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1</v>
      </c>
      <c r="D7" s="23">
        <f>SUM('VITESSEVL sens 1 '!C66:N66)</f>
        <v>0</v>
      </c>
      <c r="E7" s="23">
        <f>SUM('VITESSEVL sens 1 '!C121:N121)</f>
        <v>8</v>
      </c>
      <c r="F7" s="23">
        <f>SUM('VITESSEVL sens 1 '!C179:N179)</f>
        <v>3</v>
      </c>
      <c r="G7" s="23">
        <f>SUM('VITESSEVL sens 1 '!C236:N236)</f>
        <v>0</v>
      </c>
      <c r="H7" s="23">
        <f>SUM('VITESSEVL sens 1 '!C294:N294)</f>
        <v>0</v>
      </c>
      <c r="I7" s="24">
        <f>SUM('VITESSEVL sens 1 '!C352:N352)</f>
        <v>0</v>
      </c>
      <c r="J7" s="20">
        <f t="shared" si="1"/>
        <v>1</v>
      </c>
      <c r="K7" s="21">
        <f t="shared" si="2"/>
        <v>12</v>
      </c>
      <c r="V7" s="15">
        <f t="shared" si="5"/>
        <v>0</v>
      </c>
      <c r="W7" s="15">
        <f t="shared" si="4"/>
        <v>3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5</v>
      </c>
      <c r="D8" s="23">
        <f>SUM('VITESSEVL sens 1 '!C67:N67)</f>
        <v>5</v>
      </c>
      <c r="E8" s="23">
        <f>SUM('VITESSEVL sens 1 '!C122:N122)</f>
        <v>7</v>
      </c>
      <c r="F8" s="23">
        <f>SUM('VITESSEVL sens 1 '!C180:N180)</f>
        <v>0</v>
      </c>
      <c r="G8" s="23">
        <f>SUM('VITESSEVL sens 1 '!C237:N237)</f>
        <v>3</v>
      </c>
      <c r="H8" s="23">
        <f>SUM('VITESSEVL sens 1 '!C295:N295)</f>
        <v>4</v>
      </c>
      <c r="I8" s="24">
        <f>SUM('VITESSEVL sens 1 '!C353:N353)</f>
        <v>5</v>
      </c>
      <c r="J8" s="20">
        <f t="shared" si="1"/>
        <v>22</v>
      </c>
      <c r="K8" s="21">
        <f t="shared" si="2"/>
        <v>29</v>
      </c>
      <c r="V8" s="15">
        <f t="shared" si="5"/>
        <v>5</v>
      </c>
      <c r="W8" s="15">
        <f t="shared" si="4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19</v>
      </c>
      <c r="D9" s="23">
        <f>SUM('VITESSEVL sens 1 '!C68:N68)</f>
        <v>18</v>
      </c>
      <c r="E9" s="23">
        <f>SUM('VITESSEVL sens 1 '!C123:N123)</f>
        <v>16</v>
      </c>
      <c r="F9" s="23">
        <f>SUM('VITESSEVL sens 1 '!C181:N181)</f>
        <v>0</v>
      </c>
      <c r="G9" s="23">
        <f>SUM('VITESSEVL sens 1 '!C238:N238)</f>
        <v>7</v>
      </c>
      <c r="H9" s="23">
        <f>SUM('VITESSEVL sens 1 '!C296:N296)</f>
        <v>17</v>
      </c>
      <c r="I9" s="24">
        <f>SUM('VITESSEVL sens 1 '!C354:N354)</f>
        <v>22</v>
      </c>
      <c r="J9" s="20">
        <f t="shared" si="1"/>
        <v>83</v>
      </c>
      <c r="K9" s="21">
        <f t="shared" si="2"/>
        <v>99</v>
      </c>
      <c r="V9" s="15">
        <f t="shared" si="5"/>
        <v>22</v>
      </c>
      <c r="W9" s="15">
        <f t="shared" si="4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17</v>
      </c>
      <c r="D10" s="23">
        <f>SUM('VITESSEVL sens 1 '!C69:N69)</f>
        <v>15</v>
      </c>
      <c r="E10" s="23">
        <f>SUM('VITESSEVL sens 1 '!C124:N124)</f>
        <v>3</v>
      </c>
      <c r="F10" s="23">
        <f>SUM('VITESSEVL sens 1 '!C182:N182)</f>
        <v>4</v>
      </c>
      <c r="G10" s="23">
        <f>SUM('VITESSEVL sens 1 '!C239:N239)</f>
        <v>16</v>
      </c>
      <c r="H10" s="23">
        <f>SUM('VITESSEVL sens 1 '!C297:N297)</f>
        <v>14</v>
      </c>
      <c r="I10" s="24">
        <f>SUM('VITESSEVL sens 1 '!C355:N355)</f>
        <v>14</v>
      </c>
      <c r="J10" s="20">
        <f t="shared" si="1"/>
        <v>76</v>
      </c>
      <c r="K10" s="21">
        <f t="shared" si="2"/>
        <v>83</v>
      </c>
      <c r="V10" s="15">
        <f t="shared" si="5"/>
        <v>14</v>
      </c>
      <c r="W10" s="15">
        <f t="shared" si="4"/>
        <v>4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16</v>
      </c>
      <c r="D11" s="23">
        <f>SUM('VITESSEVL sens 1 '!C70:N70)</f>
        <v>26</v>
      </c>
      <c r="E11" s="23">
        <f>SUM('VITESSEVL sens 1 '!C125:N125)</f>
        <v>7</v>
      </c>
      <c r="F11" s="23">
        <f>SUM('VITESSEVL sens 1 '!C183:N183)</f>
        <v>7</v>
      </c>
      <c r="G11" s="23">
        <f>SUM('VITESSEVL sens 1 '!C240:N240)</f>
        <v>16</v>
      </c>
      <c r="H11" s="23">
        <f>SUM('VITESSEVL sens 1 '!C298:N298)</f>
        <v>16</v>
      </c>
      <c r="I11" s="24">
        <f>SUM('VITESSEVL sens 1 '!C356:N356)</f>
        <v>25</v>
      </c>
      <c r="J11" s="20">
        <f t="shared" si="1"/>
        <v>99</v>
      </c>
      <c r="K11" s="21">
        <f t="shared" si="2"/>
        <v>113</v>
      </c>
      <c r="V11" s="15">
        <f t="shared" si="5"/>
        <v>25</v>
      </c>
      <c r="W11" s="15">
        <f t="shared" si="4"/>
        <v>7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20</v>
      </c>
      <c r="D12" s="23">
        <f>SUM('VITESSEVL sens 1 '!C71:N71)</f>
        <v>9</v>
      </c>
      <c r="E12" s="23">
        <f>SUM('VITESSEVL sens 1 '!C126:N126)</f>
        <v>8</v>
      </c>
      <c r="F12" s="23">
        <f>SUM('VITESSEVL sens 1 '!C184:N184)</f>
        <v>9</v>
      </c>
      <c r="G12" s="23">
        <f>SUM('VITESSEVL sens 1 '!C241:N241)</f>
        <v>20</v>
      </c>
      <c r="H12" s="23">
        <f>SUM('VITESSEVL sens 1 '!C299:N299)</f>
        <v>20</v>
      </c>
      <c r="I12" s="24">
        <f>SUM('VITESSEVL sens 1 '!C357:N357)</f>
        <v>21</v>
      </c>
      <c r="J12" s="20">
        <f t="shared" si="1"/>
        <v>90</v>
      </c>
      <c r="K12" s="21">
        <f t="shared" si="2"/>
        <v>107</v>
      </c>
      <c r="L12" s="4"/>
      <c r="M12" s="4"/>
      <c r="V12" s="15">
        <f t="shared" si="5"/>
        <v>21</v>
      </c>
      <c r="W12" s="15">
        <f t="shared" si="4"/>
        <v>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8</v>
      </c>
      <c r="D13" s="23">
        <f>SUM('VITESSEVL sens 1 '!C72:N72)</f>
        <v>14</v>
      </c>
      <c r="E13" s="23">
        <f>SUM('VITESSEVL sens 1 '!C127:N127)</f>
        <v>19</v>
      </c>
      <c r="F13" s="23">
        <f>SUM('VITESSEVL sens 1 '!C185:N185)</f>
        <v>17</v>
      </c>
      <c r="G13" s="23">
        <f>SUM('VITESSEVL sens 1 '!C242:N242)</f>
        <v>12</v>
      </c>
      <c r="H13" s="23">
        <f>SUM('VITESSEVL sens 1 '!C300:N300)</f>
        <v>17</v>
      </c>
      <c r="I13" s="24">
        <f>SUM('VITESSEVL sens 1 '!C358:N358)</f>
        <v>10</v>
      </c>
      <c r="J13" s="20">
        <f t="shared" si="1"/>
        <v>61</v>
      </c>
      <c r="K13" s="21">
        <f t="shared" si="2"/>
        <v>97</v>
      </c>
      <c r="V13" s="15">
        <f t="shared" si="5"/>
        <v>10</v>
      </c>
      <c r="W13" s="15">
        <f t="shared" si="4"/>
        <v>17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10</v>
      </c>
      <c r="D14" s="23">
        <f>SUM('VITESSEVL sens 1 '!C73:N73)</f>
        <v>17</v>
      </c>
      <c r="E14" s="23">
        <f>SUM('VITESSEVL sens 1 '!C128:N128)</f>
        <v>26</v>
      </c>
      <c r="F14" s="23">
        <f>SUM('VITESSEVL sens 1 '!C186:N186)</f>
        <v>21</v>
      </c>
      <c r="G14" s="23">
        <f>SUM('VITESSEVL sens 1 '!C243:N243)</f>
        <v>18</v>
      </c>
      <c r="H14" s="23">
        <f>SUM('VITESSEVL sens 1 '!C301:N301)</f>
        <v>12</v>
      </c>
      <c r="I14" s="24">
        <f>SUM('VITESSEVL sens 1 '!C359:N359)</f>
        <v>19</v>
      </c>
      <c r="J14" s="20">
        <f t="shared" si="1"/>
        <v>76</v>
      </c>
      <c r="K14" s="21">
        <f t="shared" si="2"/>
        <v>123</v>
      </c>
      <c r="V14" s="15">
        <f t="shared" si="5"/>
        <v>19</v>
      </c>
      <c r="W14" s="15">
        <f t="shared" si="4"/>
        <v>21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23</v>
      </c>
      <c r="D15" s="23">
        <f>SUM('VITESSEVL sens 1 '!C74:N74)</f>
        <v>19</v>
      </c>
      <c r="E15" s="23">
        <f>SUM('VITESSEVL sens 1 '!C129:N129)</f>
        <v>24</v>
      </c>
      <c r="F15" s="23">
        <f>SUM('VITESSEVL sens 1 '!C187:N187)</f>
        <v>17</v>
      </c>
      <c r="G15" s="23">
        <f>SUM('VITESSEVL sens 1 '!C244:N244)</f>
        <v>15</v>
      </c>
      <c r="H15" s="23">
        <f>SUM('VITESSEVL sens 1 '!C302:N302)</f>
        <v>21</v>
      </c>
      <c r="I15" s="24">
        <f>SUM('VITESSEVL sens 1 '!C360:N360)</f>
        <v>24</v>
      </c>
      <c r="J15" s="20">
        <f t="shared" si="1"/>
        <v>102</v>
      </c>
      <c r="K15" s="21">
        <f t="shared" si="2"/>
        <v>143</v>
      </c>
      <c r="V15" s="15">
        <f t="shared" si="5"/>
        <v>24</v>
      </c>
      <c r="W15" s="15">
        <f t="shared" si="4"/>
        <v>17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28</v>
      </c>
      <c r="D16" s="23">
        <f>SUM('VITESSEVL sens 1 '!C75:N75)</f>
        <v>53</v>
      </c>
      <c r="E16" s="23">
        <f>SUM('VITESSEVL sens 1 '!C130:N130)</f>
        <v>20</v>
      </c>
      <c r="F16" s="23">
        <f>SUM('VITESSEVL sens 1 '!C188:N188)</f>
        <v>17</v>
      </c>
      <c r="G16" s="23">
        <f>SUM('VITESSEVL sens 1 '!C245:N245)</f>
        <v>25</v>
      </c>
      <c r="H16" s="23">
        <f>SUM('VITESSEVL sens 1 '!C303:N303)</f>
        <v>33</v>
      </c>
      <c r="I16" s="24">
        <f>SUM('VITESSEVL sens 1 '!C361:N361)</f>
        <v>24</v>
      </c>
      <c r="J16" s="20">
        <f t="shared" si="1"/>
        <v>163</v>
      </c>
      <c r="K16" s="21">
        <f t="shared" si="2"/>
        <v>200</v>
      </c>
      <c r="V16" s="15">
        <f t="shared" si="5"/>
        <v>24</v>
      </c>
      <c r="W16" s="15">
        <f t="shared" si="4"/>
        <v>17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51</v>
      </c>
      <c r="D17" s="23">
        <f>SUM('VITESSEVL sens 1 '!C76:N76)</f>
        <v>35</v>
      </c>
      <c r="E17" s="23">
        <f>SUM('VITESSEVL sens 1 '!C131:N131)</f>
        <v>22</v>
      </c>
      <c r="F17" s="23">
        <f>SUM('VITESSEVL sens 1 '!C189:N189)</f>
        <v>10</v>
      </c>
      <c r="G17" s="23">
        <f>SUM('VITESSEVL sens 1 '!C246:N246)</f>
        <v>55</v>
      </c>
      <c r="H17" s="23">
        <f>SUM('VITESSEVL sens 1 '!C304:N304)</f>
        <v>50</v>
      </c>
      <c r="I17" s="24">
        <f>SUM('VITESSEVL sens 1 '!C362:N362)</f>
        <v>51</v>
      </c>
      <c r="J17" s="20">
        <f t="shared" si="1"/>
        <v>242</v>
      </c>
      <c r="K17" s="21">
        <f t="shared" si="2"/>
        <v>274</v>
      </c>
      <c r="V17" s="15">
        <f t="shared" si="5"/>
        <v>51</v>
      </c>
      <c r="W17" s="15">
        <f t="shared" si="4"/>
        <v>10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28</v>
      </c>
      <c r="D18" s="23">
        <f>SUM('VITESSEVL sens 1 '!C77:N77)</f>
        <v>29</v>
      </c>
      <c r="E18" s="23">
        <f>SUM('VITESSEVL sens 1 '!C132:N132)</f>
        <v>20</v>
      </c>
      <c r="F18" s="23">
        <f>SUM('VITESSEVL sens 1 '!C190:N190)</f>
        <v>18</v>
      </c>
      <c r="G18" s="23">
        <f>SUM('VITESSEVL sens 1 '!C247:N247)</f>
        <v>28</v>
      </c>
      <c r="H18" s="23">
        <f>SUM('VITESSEVL sens 1 '!C305:N305)</f>
        <v>20</v>
      </c>
      <c r="I18" s="24">
        <f>SUM('VITESSEVL sens 1 '!C363:N363)</f>
        <v>35</v>
      </c>
      <c r="J18" s="20">
        <f t="shared" si="1"/>
        <v>140</v>
      </c>
      <c r="K18" s="21">
        <f t="shared" si="2"/>
        <v>178</v>
      </c>
      <c r="V18" s="15">
        <f t="shared" si="5"/>
        <v>35</v>
      </c>
      <c r="W18" s="15">
        <f t="shared" si="4"/>
        <v>18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27</v>
      </c>
      <c r="D19" s="23">
        <f>SUM('VITESSEVL sens 1 '!C78:N78)</f>
        <v>46</v>
      </c>
      <c r="E19" s="23">
        <f>SUM('VITESSEVL sens 1 '!C133:N133)</f>
        <v>22</v>
      </c>
      <c r="F19" s="23">
        <f>SUM('VITESSEVL sens 1 '!C191:N191)</f>
        <v>12</v>
      </c>
      <c r="G19" s="23">
        <f>SUM('VITESSEVL sens 1 '!C248:N248)</f>
        <v>19</v>
      </c>
      <c r="H19" s="23">
        <f>SUM('VITESSEVL sens 1 '!C306:N306)</f>
        <v>28</v>
      </c>
      <c r="I19" s="24">
        <f>SUM('VITESSEVL sens 1 '!C364:N364)</f>
        <v>25</v>
      </c>
      <c r="J19" s="20">
        <f t="shared" si="1"/>
        <v>145</v>
      </c>
      <c r="K19" s="21">
        <f t="shared" si="2"/>
        <v>179</v>
      </c>
      <c r="V19" s="15">
        <f t="shared" si="5"/>
        <v>25</v>
      </c>
      <c r="W19" s="15">
        <f t="shared" si="4"/>
        <v>12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49</v>
      </c>
      <c r="D20" s="23">
        <f>SUM('VITESSEVL sens 1 '!C79:N79)</f>
        <v>57</v>
      </c>
      <c r="E20" s="23">
        <f>SUM('VITESSEVL sens 1 '!C134:N134)</f>
        <v>24</v>
      </c>
      <c r="F20" s="23">
        <f>SUM('VITESSEVL sens 1 '!C192:N192)</f>
        <v>11</v>
      </c>
      <c r="G20" s="23">
        <f>SUM('VITESSEVL sens 1 '!C249:N249)</f>
        <v>43</v>
      </c>
      <c r="H20" s="23">
        <f>SUM('VITESSEVL sens 1 '!C307:N307)</f>
        <v>50</v>
      </c>
      <c r="I20" s="24">
        <f>SUM('VITESSEVL sens 1 '!C365:N365)</f>
        <v>48</v>
      </c>
      <c r="J20" s="20">
        <f t="shared" si="1"/>
        <v>247</v>
      </c>
      <c r="K20" s="21">
        <f t="shared" si="2"/>
        <v>282</v>
      </c>
      <c r="V20" s="15">
        <f t="shared" si="5"/>
        <v>48</v>
      </c>
      <c r="W20" s="15">
        <f t="shared" si="4"/>
        <v>11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72</v>
      </c>
      <c r="D21" s="23">
        <f>SUM('VITESSEVL sens 1 '!C80:N80)</f>
        <v>50</v>
      </c>
      <c r="E21" s="23">
        <f>SUM('VITESSEVL sens 1 '!C135:N135)</f>
        <v>12</v>
      </c>
      <c r="F21" s="23">
        <f>SUM('VITESSEVL sens 1 '!C193:N193)</f>
        <v>15</v>
      </c>
      <c r="G21" s="23">
        <f>SUM('VITESSEVL sens 1 '!C250:N250)</f>
        <v>58</v>
      </c>
      <c r="H21" s="23">
        <f>SUM('VITESSEVL sens 1 '!C308:N308)</f>
        <v>61</v>
      </c>
      <c r="I21" s="24">
        <f>SUM('VITESSEVL sens 1 '!C366:N366)</f>
        <v>61</v>
      </c>
      <c r="J21" s="20">
        <f t="shared" si="1"/>
        <v>302</v>
      </c>
      <c r="K21" s="21">
        <f t="shared" si="2"/>
        <v>329</v>
      </c>
      <c r="V21" s="15">
        <f t="shared" si="5"/>
        <v>61</v>
      </c>
      <c r="W21" s="15">
        <f t="shared" si="4"/>
        <v>15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40</v>
      </c>
      <c r="D22" s="23">
        <f>SUM('VITESSEVL sens 1 '!C81:N81)</f>
        <v>31</v>
      </c>
      <c r="E22" s="23">
        <f>SUM('VITESSEVL sens 1 '!C136:N136)</f>
        <v>13</v>
      </c>
      <c r="F22" s="23">
        <f>SUM('VITESSEVL sens 1 '!C194:N194)</f>
        <v>15</v>
      </c>
      <c r="G22" s="23">
        <f>SUM('VITESSEVL sens 1 '!C251:N251)</f>
        <v>36</v>
      </c>
      <c r="H22" s="23">
        <f>SUM('VITESSEVL sens 1 '!C309:N309)</f>
        <v>40</v>
      </c>
      <c r="I22" s="24">
        <f>SUM('VITESSEVL sens 1 '!C367:N367)</f>
        <v>47</v>
      </c>
      <c r="J22" s="20">
        <f t="shared" si="1"/>
        <v>194</v>
      </c>
      <c r="K22" s="21">
        <f t="shared" si="2"/>
        <v>222</v>
      </c>
      <c r="V22" s="15">
        <f t="shared" si="5"/>
        <v>47</v>
      </c>
      <c r="W22" s="15">
        <f t="shared" si="4"/>
        <v>15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21</v>
      </c>
      <c r="D23" s="23">
        <f>SUM('VITESSEVL sens 1 '!C82:N82)</f>
        <v>17</v>
      </c>
      <c r="E23" s="23">
        <f>SUM('VITESSEVL sens 1 '!C137:N137)</f>
        <v>13</v>
      </c>
      <c r="F23" s="23">
        <f>SUM('VITESSEVL sens 1 '!C195:N195)</f>
        <v>13</v>
      </c>
      <c r="G23" s="23">
        <f>SUM('VITESSEVL sens 1 '!C252:N252)</f>
        <v>24</v>
      </c>
      <c r="H23" s="23">
        <f>SUM('VITESSEVL sens 1 '!C310:N310)</f>
        <v>12</v>
      </c>
      <c r="I23" s="24">
        <f>SUM('VITESSEVL sens 1 '!C368:N368)</f>
        <v>20</v>
      </c>
      <c r="J23" s="20">
        <f t="shared" si="1"/>
        <v>94</v>
      </c>
      <c r="K23" s="21">
        <f t="shared" si="2"/>
        <v>120</v>
      </c>
      <c r="V23" s="15">
        <f t="shared" si="5"/>
        <v>20</v>
      </c>
      <c r="W23" s="15">
        <f t="shared" si="4"/>
        <v>13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13</v>
      </c>
      <c r="D24" s="23">
        <f>SUM('VITESSEVL sens 1 '!C83:N83)</f>
        <v>23</v>
      </c>
      <c r="E24" s="23">
        <f>SUM('VITESSEVL sens 1 '!C138:N138)</f>
        <v>14</v>
      </c>
      <c r="F24" s="23">
        <f>SUM('VITESSEVL sens 1 '!C196:N196)</f>
        <v>7</v>
      </c>
      <c r="G24" s="23">
        <f>SUM('VITESSEVL sens 1 '!C253:N253)</f>
        <v>6</v>
      </c>
      <c r="H24" s="23">
        <f>SUM('VITESSEVL sens 1 '!C311:N311)</f>
        <v>8</v>
      </c>
      <c r="I24" s="24">
        <f>SUM('VITESSEVL sens 1 '!C369:N369)</f>
        <v>10</v>
      </c>
      <c r="J24" s="20">
        <f t="shared" si="1"/>
        <v>60</v>
      </c>
      <c r="K24" s="21">
        <f t="shared" si="2"/>
        <v>81</v>
      </c>
      <c r="V24" s="15">
        <f t="shared" si="5"/>
        <v>10</v>
      </c>
      <c r="W24" s="15">
        <f t="shared" si="4"/>
        <v>7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35</v>
      </c>
      <c r="D25" s="23">
        <f>SUM('VITESSEVL sens 1 '!C84:N84)</f>
        <v>25</v>
      </c>
      <c r="E25" s="23">
        <f>SUM('VITESSEVL sens 1 '!C139:N139)</f>
        <v>2</v>
      </c>
      <c r="F25" s="23">
        <f>SUM('VITESSEVL sens 1 '!C197:N197)</f>
        <v>5</v>
      </c>
      <c r="G25" s="23">
        <f>SUM('VITESSEVL sens 1 '!C254:N254)</f>
        <v>32</v>
      </c>
      <c r="H25" s="23">
        <f>SUM('VITESSEVL sens 1 '!C312:N312)</f>
        <v>30</v>
      </c>
      <c r="I25" s="24">
        <f>SUM('VITESSEVL sens 1 '!C370:N370)</f>
        <v>32</v>
      </c>
      <c r="J25" s="20">
        <f t="shared" si="1"/>
        <v>154</v>
      </c>
      <c r="K25" s="21">
        <f t="shared" si="2"/>
        <v>161</v>
      </c>
      <c r="V25" s="15">
        <f t="shared" si="5"/>
        <v>32</v>
      </c>
      <c r="W25" s="15">
        <f t="shared" si="4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10</v>
      </c>
      <c r="D26" s="78">
        <f>SUM('VITESSEVL sens 1 '!C85:N85)</f>
        <v>2</v>
      </c>
      <c r="E26" s="78">
        <f>SUM('VITESSEVL sens 1 '!C140:N140)</f>
        <v>3</v>
      </c>
      <c r="F26" s="78">
        <f>SUM('VITESSEVL sens 1 '!C198:N198)</f>
        <v>2</v>
      </c>
      <c r="G26" s="78">
        <f>SUM('VITESSEVL sens 1 '!C255:N255)</f>
        <v>9</v>
      </c>
      <c r="H26" s="78">
        <f>SUM('VITESSEVL sens 1 '!C313:N313)</f>
        <v>5</v>
      </c>
      <c r="I26" s="79">
        <f>SUM('VITESSEVL sens 1 '!C371:N371)</f>
        <v>10</v>
      </c>
      <c r="J26" s="80">
        <f t="shared" si="1"/>
        <v>36</v>
      </c>
      <c r="K26" s="81">
        <f t="shared" si="2"/>
        <v>41</v>
      </c>
      <c r="L26" s="4"/>
      <c r="M26" s="4"/>
      <c r="V26" s="82">
        <f t="shared" si="5"/>
        <v>10</v>
      </c>
      <c r="W26" s="82">
        <f t="shared" si="4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4</v>
      </c>
      <c r="D27" s="27">
        <f>SUM('VITESSEVL sens 1 '!C86:N86)</f>
        <v>2</v>
      </c>
      <c r="E27" s="27">
        <f>SUM('VITESSEVL sens 1 '!C141:N141)</f>
        <v>4</v>
      </c>
      <c r="F27" s="27">
        <f>SUM('VITESSEVL sens 1 '!C199:N199)</f>
        <v>0</v>
      </c>
      <c r="G27" s="27">
        <f>SUM('VITESSEVL sens 1 '!C256:N256)</f>
        <v>3</v>
      </c>
      <c r="H27" s="27">
        <f>SUM('VITESSEVL sens 1 '!C314:N314)</f>
        <v>1</v>
      </c>
      <c r="I27" s="28">
        <f>SUM('VITESSEVL sens 1 '!C372:N372)</f>
        <v>0</v>
      </c>
      <c r="J27" s="29">
        <f t="shared" si="1"/>
        <v>10</v>
      </c>
      <c r="K27" s="30">
        <f t="shared" si="2"/>
        <v>14</v>
      </c>
      <c r="V27" s="15">
        <f t="shared" si="5"/>
        <v>0</v>
      </c>
      <c r="W27" s="15">
        <f t="shared" si="4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43726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7">SUM(C10:C25)</f>
        <v>458</v>
      </c>
      <c r="D32" s="294">
        <f t="shared" si="7"/>
        <v>466</v>
      </c>
      <c r="E32" s="294">
        <f t="shared" si="7"/>
        <v>249</v>
      </c>
      <c r="F32" s="294">
        <f t="shared" si="7"/>
        <v>198</v>
      </c>
      <c r="G32" s="294">
        <f t="shared" si="7"/>
        <v>423</v>
      </c>
      <c r="H32" s="294">
        <f t="shared" si="7"/>
        <v>432</v>
      </c>
      <c r="I32" s="294">
        <f t="shared" si="7"/>
        <v>466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44</v>
      </c>
      <c r="D33" s="41">
        <f t="shared" si="8"/>
        <v>30</v>
      </c>
      <c r="E33" s="41">
        <f t="shared" si="8"/>
        <v>43</v>
      </c>
      <c r="F33" s="41">
        <f t="shared" si="8"/>
        <v>15</v>
      </c>
      <c r="G33" s="41">
        <f t="shared" si="8"/>
        <v>23</v>
      </c>
      <c r="H33" s="41">
        <f t="shared" si="8"/>
        <v>27</v>
      </c>
      <c r="I33" s="41">
        <f t="shared" si="8"/>
        <v>37</v>
      </c>
      <c r="J33" s="42">
        <f>SUM(J4:J27)</f>
        <v>2406</v>
      </c>
      <c r="K33" s="42">
        <f>SUM(C39:I39)-J33</f>
        <v>505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20.916666666666668</v>
      </c>
      <c r="D34" s="43">
        <f t="shared" si="9"/>
        <v>20.666666666666668</v>
      </c>
      <c r="E34" s="43">
        <f t="shared" si="9"/>
        <v>12.166666666666666</v>
      </c>
      <c r="F34" s="43">
        <f t="shared" si="9"/>
        <v>8.875</v>
      </c>
      <c r="G34" s="43">
        <f t="shared" si="9"/>
        <v>18.583333333333332</v>
      </c>
      <c r="H34" s="43">
        <f t="shared" si="9"/>
        <v>19.125</v>
      </c>
      <c r="I34" s="44">
        <f t="shared" si="9"/>
        <v>20.958333333333332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1</v>
      </c>
      <c r="D35" s="41">
        <f t="shared" si="10"/>
        <v>0</v>
      </c>
      <c r="E35" s="41">
        <f t="shared" si="10"/>
        <v>0</v>
      </c>
      <c r="F35" s="41">
        <f t="shared" si="10"/>
        <v>0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0.82652009618687738</v>
      </c>
      <c r="K35" s="45">
        <f>K33/J39</f>
        <v>0.17347990381312264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72</v>
      </c>
      <c r="D36" s="41">
        <f t="shared" si="11"/>
        <v>57</v>
      </c>
      <c r="E36" s="41">
        <f t="shared" si="11"/>
        <v>26</v>
      </c>
      <c r="F36" s="41">
        <f t="shared" si="11"/>
        <v>21</v>
      </c>
      <c r="G36" s="41">
        <f t="shared" si="11"/>
        <v>58</v>
      </c>
      <c r="H36" s="41">
        <f t="shared" si="11"/>
        <v>61</v>
      </c>
      <c r="I36" s="21">
        <f t="shared" si="11"/>
        <v>61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20</v>
      </c>
      <c r="D37" s="41">
        <f t="shared" si="12"/>
        <v>9</v>
      </c>
      <c r="E37" s="41">
        <f t="shared" si="12"/>
        <v>8</v>
      </c>
      <c r="F37" s="41">
        <f t="shared" si="12"/>
        <v>9</v>
      </c>
      <c r="G37" s="41">
        <f t="shared" si="12"/>
        <v>20</v>
      </c>
      <c r="H37" s="41">
        <f t="shared" si="12"/>
        <v>20</v>
      </c>
      <c r="I37" s="21">
        <f t="shared" si="12"/>
        <v>21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72</v>
      </c>
      <c r="D38" s="41">
        <f t="shared" si="13"/>
        <v>50</v>
      </c>
      <c r="E38" s="41">
        <f t="shared" si="13"/>
        <v>12</v>
      </c>
      <c r="F38" s="41">
        <f t="shared" si="13"/>
        <v>15</v>
      </c>
      <c r="G38" s="41">
        <f t="shared" si="13"/>
        <v>58</v>
      </c>
      <c r="H38" s="41">
        <f t="shared" si="13"/>
        <v>61</v>
      </c>
      <c r="I38" s="21">
        <f t="shared" si="13"/>
        <v>61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502</v>
      </c>
      <c r="D39" s="53">
        <f t="shared" si="14"/>
        <v>496</v>
      </c>
      <c r="E39" s="53">
        <f t="shared" si="14"/>
        <v>292</v>
      </c>
      <c r="F39" s="53">
        <f t="shared" si="14"/>
        <v>213</v>
      </c>
      <c r="G39" s="53">
        <f t="shared" si="14"/>
        <v>446</v>
      </c>
      <c r="H39" s="53">
        <f t="shared" si="14"/>
        <v>459</v>
      </c>
      <c r="I39" s="54">
        <f t="shared" si="14"/>
        <v>503</v>
      </c>
      <c r="J39" s="55">
        <f>SUM(C39:I39)</f>
        <v>2911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43726</v>
      </c>
      <c r="F75" s="363"/>
      <c r="G75" s="363"/>
      <c r="H75" s="58"/>
      <c r="I75" s="59">
        <f>V3</f>
        <v>503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213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162</v>
      </c>
      <c r="D3" s="365" t="s">
        <v>163</v>
      </c>
      <c r="E3" s="365" t="s">
        <v>164</v>
      </c>
      <c r="F3" s="365" t="s">
        <v>165</v>
      </c>
      <c r="G3" s="365" t="s">
        <v>166</v>
      </c>
      <c r="H3" s="365" t="s">
        <v>167</v>
      </c>
      <c r="I3" s="365" t="s">
        <v>168</v>
      </c>
      <c r="J3" s="365" t="s">
        <v>169</v>
      </c>
      <c r="K3" s="365" t="s">
        <v>170</v>
      </c>
      <c r="L3" s="365" t="s">
        <v>171</v>
      </c>
      <c r="M3" s="365" t="s">
        <v>172</v>
      </c>
      <c r="N3" s="365" t="s">
        <v>173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503</v>
      </c>
      <c r="AG4" s="6">
        <f>'DebitVL sens 1'!W3</f>
        <v>213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2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2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75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1</v>
      </c>
      <c r="I6" s="41">
        <f t="shared" si="5"/>
        <v>1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0</v>
      </c>
      <c r="AA6">
        <v>0</v>
      </c>
      <c r="AB6">
        <v>0</v>
      </c>
      <c r="AC6">
        <v>1</v>
      </c>
      <c r="AD6">
        <v>1</v>
      </c>
      <c r="AE6">
        <v>0</v>
      </c>
      <c r="AF6">
        <v>0</v>
      </c>
      <c r="AG6">
        <v>0</v>
      </c>
      <c r="AH6">
        <v>0</v>
      </c>
      <c r="AI6">
        <v>0</v>
      </c>
      <c r="AJ6">
        <v>1</v>
      </c>
      <c r="AK6">
        <v>80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1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0</v>
      </c>
      <c r="AA7">
        <v>0</v>
      </c>
      <c r="AB7">
        <v>0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75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1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0</v>
      </c>
      <c r="AB8">
        <v>0</v>
      </c>
      <c r="AC8">
        <v>1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75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1</v>
      </c>
      <c r="H9" s="41">
        <f t="shared" si="4"/>
        <v>4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0</v>
      </c>
      <c r="AA9">
        <v>0</v>
      </c>
      <c r="AB9">
        <v>1</v>
      </c>
      <c r="AC9">
        <v>4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73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1</v>
      </c>
      <c r="F10" s="41">
        <f t="shared" si="2"/>
        <v>2</v>
      </c>
      <c r="G10" s="41">
        <f t="shared" si="3"/>
        <v>2</v>
      </c>
      <c r="H10" s="41">
        <f t="shared" si="4"/>
        <v>11</v>
      </c>
      <c r="I10" s="41">
        <f t="shared" si="5"/>
        <v>1</v>
      </c>
      <c r="J10" s="41">
        <f t="shared" si="6"/>
        <v>2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0</v>
      </c>
      <c r="Z10">
        <v>1</v>
      </c>
      <c r="AA10">
        <v>2</v>
      </c>
      <c r="AB10">
        <v>2</v>
      </c>
      <c r="AC10">
        <v>11</v>
      </c>
      <c r="AD10">
        <v>1</v>
      </c>
      <c r="AE10">
        <v>2</v>
      </c>
      <c r="AF10">
        <v>0</v>
      </c>
      <c r="AG10">
        <v>0</v>
      </c>
      <c r="AH10">
        <v>0</v>
      </c>
      <c r="AI10">
        <v>0</v>
      </c>
      <c r="AJ10">
        <v>3</v>
      </c>
      <c r="AK10">
        <v>73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0</v>
      </c>
      <c r="F11" s="41">
        <f t="shared" si="2"/>
        <v>1</v>
      </c>
      <c r="G11" s="41">
        <f t="shared" si="3"/>
        <v>1</v>
      </c>
      <c r="H11" s="41">
        <f t="shared" si="4"/>
        <v>9</v>
      </c>
      <c r="I11" s="41">
        <f t="shared" si="5"/>
        <v>5</v>
      </c>
      <c r="J11" s="41">
        <f t="shared" si="6"/>
        <v>1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0</v>
      </c>
      <c r="Z11">
        <v>0</v>
      </c>
      <c r="AA11">
        <v>1</v>
      </c>
      <c r="AB11">
        <v>1</v>
      </c>
      <c r="AC11">
        <v>9</v>
      </c>
      <c r="AD11">
        <v>5</v>
      </c>
      <c r="AE11">
        <v>1</v>
      </c>
      <c r="AF11">
        <v>0</v>
      </c>
      <c r="AG11">
        <v>0</v>
      </c>
      <c r="AH11">
        <v>0</v>
      </c>
      <c r="AI11">
        <v>0</v>
      </c>
      <c r="AJ11">
        <v>6</v>
      </c>
      <c r="AK11">
        <v>77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0</v>
      </c>
      <c r="F12" s="41">
        <f t="shared" si="2"/>
        <v>1</v>
      </c>
      <c r="G12" s="41">
        <f t="shared" si="3"/>
        <v>1</v>
      </c>
      <c r="H12" s="41">
        <f t="shared" si="4"/>
        <v>7</v>
      </c>
      <c r="I12" s="41">
        <f t="shared" si="5"/>
        <v>3</v>
      </c>
      <c r="J12" s="41">
        <f t="shared" si="6"/>
        <v>4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0</v>
      </c>
      <c r="Z12">
        <v>0</v>
      </c>
      <c r="AA12">
        <v>1</v>
      </c>
      <c r="AB12">
        <v>1</v>
      </c>
      <c r="AC12">
        <v>7</v>
      </c>
      <c r="AD12">
        <v>3</v>
      </c>
      <c r="AE12">
        <v>4</v>
      </c>
      <c r="AF12">
        <v>0</v>
      </c>
      <c r="AG12">
        <v>0</v>
      </c>
      <c r="AH12">
        <v>0</v>
      </c>
      <c r="AI12">
        <v>0</v>
      </c>
      <c r="AJ12">
        <v>7</v>
      </c>
      <c r="AK12">
        <v>80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0</v>
      </c>
      <c r="F13" s="41">
        <f t="shared" si="2"/>
        <v>1</v>
      </c>
      <c r="G13" s="41">
        <f t="shared" si="3"/>
        <v>6</v>
      </c>
      <c r="H13" s="41">
        <f t="shared" si="4"/>
        <v>7</v>
      </c>
      <c r="I13" s="41">
        <f t="shared" si="5"/>
        <v>4</v>
      </c>
      <c r="J13" s="41">
        <f t="shared" si="6"/>
        <v>2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0</v>
      </c>
      <c r="Z13">
        <v>0</v>
      </c>
      <c r="AA13">
        <v>1</v>
      </c>
      <c r="AB13">
        <v>6</v>
      </c>
      <c r="AC13">
        <v>7</v>
      </c>
      <c r="AD13">
        <v>4</v>
      </c>
      <c r="AE13">
        <v>2</v>
      </c>
      <c r="AF13">
        <v>0</v>
      </c>
      <c r="AG13">
        <v>0</v>
      </c>
      <c r="AH13">
        <v>0</v>
      </c>
      <c r="AI13">
        <v>0</v>
      </c>
      <c r="AJ13">
        <v>6</v>
      </c>
      <c r="AK13">
        <v>75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0</v>
      </c>
      <c r="F14" s="41">
        <f t="shared" si="2"/>
        <v>0</v>
      </c>
      <c r="G14" s="41">
        <f t="shared" si="3"/>
        <v>1</v>
      </c>
      <c r="H14" s="41">
        <f t="shared" si="4"/>
        <v>3</v>
      </c>
      <c r="I14" s="41">
        <f t="shared" si="5"/>
        <v>3</v>
      </c>
      <c r="J14" s="41">
        <f t="shared" si="6"/>
        <v>1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0</v>
      </c>
      <c r="Z14">
        <v>0</v>
      </c>
      <c r="AA14">
        <v>0</v>
      </c>
      <c r="AB14">
        <v>1</v>
      </c>
      <c r="AC14">
        <v>3</v>
      </c>
      <c r="AD14">
        <v>3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4</v>
      </c>
      <c r="AK14">
        <v>80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1</v>
      </c>
      <c r="G15" s="41">
        <f t="shared" si="3"/>
        <v>2</v>
      </c>
      <c r="H15" s="41">
        <f t="shared" si="4"/>
        <v>3</v>
      </c>
      <c r="I15" s="41">
        <f t="shared" si="5"/>
        <v>3</v>
      </c>
      <c r="J15" s="41">
        <f t="shared" si="6"/>
        <v>1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0</v>
      </c>
      <c r="Y15">
        <v>0</v>
      </c>
      <c r="Z15">
        <v>0</v>
      </c>
      <c r="AA15">
        <v>1</v>
      </c>
      <c r="AB15">
        <v>2</v>
      </c>
      <c r="AC15">
        <v>3</v>
      </c>
      <c r="AD15">
        <v>3</v>
      </c>
      <c r="AE15">
        <v>1</v>
      </c>
      <c r="AF15">
        <v>0</v>
      </c>
      <c r="AG15">
        <v>0</v>
      </c>
      <c r="AH15">
        <v>0</v>
      </c>
      <c r="AI15">
        <v>0</v>
      </c>
      <c r="AJ15">
        <v>4</v>
      </c>
      <c r="AK15">
        <v>76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0</v>
      </c>
      <c r="F16" s="41">
        <f t="shared" si="2"/>
        <v>0</v>
      </c>
      <c r="G16" s="41">
        <f t="shared" si="3"/>
        <v>5</v>
      </c>
      <c r="H16" s="41">
        <f t="shared" si="4"/>
        <v>10</v>
      </c>
      <c r="I16" s="41">
        <f t="shared" si="5"/>
        <v>5</v>
      </c>
      <c r="J16" s="41">
        <f t="shared" si="6"/>
        <v>2</v>
      </c>
      <c r="K16" s="41">
        <f t="shared" si="7"/>
        <v>1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0</v>
      </c>
      <c r="Z16">
        <v>0</v>
      </c>
      <c r="AA16">
        <v>0</v>
      </c>
      <c r="AB16">
        <v>5</v>
      </c>
      <c r="AC16">
        <v>10</v>
      </c>
      <c r="AD16">
        <v>5</v>
      </c>
      <c r="AE16">
        <v>2</v>
      </c>
      <c r="AF16">
        <v>1</v>
      </c>
      <c r="AG16">
        <v>0</v>
      </c>
      <c r="AH16">
        <v>0</v>
      </c>
      <c r="AI16">
        <v>0</v>
      </c>
      <c r="AJ16">
        <v>8</v>
      </c>
      <c r="AK16">
        <v>78</v>
      </c>
    </row>
    <row r="17" spans="1:37" ht="13.2" x14ac:dyDescent="0.25">
      <c r="B17" s="16" t="s">
        <v>33</v>
      </c>
      <c r="C17" s="20">
        <f t="shared" si="11"/>
        <v>1</v>
      </c>
      <c r="D17" s="41">
        <f t="shared" si="0"/>
        <v>0</v>
      </c>
      <c r="E17" s="41">
        <f t="shared" si="1"/>
        <v>0</v>
      </c>
      <c r="F17" s="41">
        <f t="shared" si="2"/>
        <v>2</v>
      </c>
      <c r="G17" s="41">
        <f t="shared" si="3"/>
        <v>5</v>
      </c>
      <c r="H17" s="41">
        <f t="shared" si="4"/>
        <v>11</v>
      </c>
      <c r="I17" s="41">
        <f t="shared" si="5"/>
        <v>7</v>
      </c>
      <c r="J17" s="41">
        <f t="shared" si="6"/>
        <v>2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1</v>
      </c>
      <c r="Y17">
        <v>0</v>
      </c>
      <c r="Z17">
        <v>0</v>
      </c>
      <c r="AA17">
        <v>2</v>
      </c>
      <c r="AB17">
        <v>5</v>
      </c>
      <c r="AC17">
        <v>11</v>
      </c>
      <c r="AD17">
        <v>7</v>
      </c>
      <c r="AE17">
        <v>2</v>
      </c>
      <c r="AF17">
        <v>0</v>
      </c>
      <c r="AG17">
        <v>0</v>
      </c>
      <c r="AH17">
        <v>0</v>
      </c>
      <c r="AI17">
        <v>0</v>
      </c>
      <c r="AJ17">
        <v>9</v>
      </c>
      <c r="AK17">
        <v>74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0</v>
      </c>
      <c r="F18" s="41">
        <f t="shared" si="2"/>
        <v>4</v>
      </c>
      <c r="G18" s="41">
        <f t="shared" si="3"/>
        <v>8</v>
      </c>
      <c r="H18" s="41">
        <f t="shared" si="4"/>
        <v>15</v>
      </c>
      <c r="I18" s="41">
        <f t="shared" si="5"/>
        <v>14</v>
      </c>
      <c r="J18" s="41">
        <f t="shared" si="6"/>
        <v>7</v>
      </c>
      <c r="K18" s="41">
        <f t="shared" si="7"/>
        <v>3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0</v>
      </c>
      <c r="Z18">
        <v>0</v>
      </c>
      <c r="AA18">
        <v>4</v>
      </c>
      <c r="AB18">
        <v>8</v>
      </c>
      <c r="AC18">
        <v>15</v>
      </c>
      <c r="AD18">
        <v>14</v>
      </c>
      <c r="AE18">
        <v>7</v>
      </c>
      <c r="AF18">
        <v>3</v>
      </c>
      <c r="AG18">
        <v>0</v>
      </c>
      <c r="AH18">
        <v>0</v>
      </c>
      <c r="AI18">
        <v>0</v>
      </c>
      <c r="AJ18">
        <v>24</v>
      </c>
      <c r="AK18">
        <v>79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1</v>
      </c>
      <c r="E19" s="41">
        <f t="shared" si="1"/>
        <v>0</v>
      </c>
      <c r="F19" s="41">
        <f t="shared" si="2"/>
        <v>3</v>
      </c>
      <c r="G19" s="41">
        <f t="shared" si="3"/>
        <v>7</v>
      </c>
      <c r="H19" s="41">
        <f t="shared" si="4"/>
        <v>8</v>
      </c>
      <c r="I19" s="41">
        <f t="shared" si="5"/>
        <v>8</v>
      </c>
      <c r="J19" s="41">
        <f t="shared" si="6"/>
        <v>1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0</v>
      </c>
      <c r="Y19">
        <v>1</v>
      </c>
      <c r="Z19">
        <v>0</v>
      </c>
      <c r="AA19">
        <v>3</v>
      </c>
      <c r="AB19">
        <v>7</v>
      </c>
      <c r="AC19">
        <v>8</v>
      </c>
      <c r="AD19">
        <v>8</v>
      </c>
      <c r="AE19">
        <v>1</v>
      </c>
      <c r="AF19">
        <v>0</v>
      </c>
      <c r="AG19">
        <v>0</v>
      </c>
      <c r="AH19">
        <v>0</v>
      </c>
      <c r="AI19">
        <v>0</v>
      </c>
      <c r="AJ19">
        <v>9</v>
      </c>
      <c r="AK19">
        <v>72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0</v>
      </c>
      <c r="F20" s="41">
        <f t="shared" si="2"/>
        <v>2</v>
      </c>
      <c r="G20" s="41">
        <f t="shared" si="3"/>
        <v>2</v>
      </c>
      <c r="H20" s="41">
        <f t="shared" si="4"/>
        <v>9</v>
      </c>
      <c r="I20" s="41">
        <f t="shared" si="5"/>
        <v>7</v>
      </c>
      <c r="J20" s="41">
        <f t="shared" si="6"/>
        <v>6</v>
      </c>
      <c r="K20" s="41">
        <f t="shared" si="7"/>
        <v>0</v>
      </c>
      <c r="L20" s="41">
        <f t="shared" si="8"/>
        <v>1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0</v>
      </c>
      <c r="Y20">
        <v>0</v>
      </c>
      <c r="Z20">
        <v>0</v>
      </c>
      <c r="AA20">
        <v>2</v>
      </c>
      <c r="AB20">
        <v>2</v>
      </c>
      <c r="AC20">
        <v>9</v>
      </c>
      <c r="AD20">
        <v>7</v>
      </c>
      <c r="AE20">
        <v>6</v>
      </c>
      <c r="AF20">
        <v>0</v>
      </c>
      <c r="AG20">
        <v>1</v>
      </c>
      <c r="AH20">
        <v>0</v>
      </c>
      <c r="AI20">
        <v>0</v>
      </c>
      <c r="AJ20">
        <v>14</v>
      </c>
      <c r="AK20">
        <v>81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0</v>
      </c>
      <c r="F21" s="41">
        <f t="shared" si="2"/>
        <v>4</v>
      </c>
      <c r="G21" s="41">
        <f t="shared" si="3"/>
        <v>7</v>
      </c>
      <c r="H21" s="41">
        <f t="shared" si="4"/>
        <v>17</v>
      </c>
      <c r="I21" s="41">
        <f t="shared" si="5"/>
        <v>17</v>
      </c>
      <c r="J21" s="41">
        <f t="shared" si="6"/>
        <v>2</v>
      </c>
      <c r="K21" s="41">
        <f t="shared" si="7"/>
        <v>1</v>
      </c>
      <c r="L21" s="41">
        <f t="shared" si="8"/>
        <v>1</v>
      </c>
      <c r="M21" s="41">
        <f t="shared" si="9"/>
        <v>0</v>
      </c>
      <c r="N21" s="41">
        <f t="shared" si="10"/>
        <v>0</v>
      </c>
      <c r="V21" s="15"/>
      <c r="W21" s="15"/>
      <c r="X21">
        <v>0</v>
      </c>
      <c r="Y21">
        <v>0</v>
      </c>
      <c r="Z21">
        <v>0</v>
      </c>
      <c r="AA21">
        <v>4</v>
      </c>
      <c r="AB21">
        <v>7</v>
      </c>
      <c r="AC21">
        <v>17</v>
      </c>
      <c r="AD21">
        <v>17</v>
      </c>
      <c r="AE21">
        <v>2</v>
      </c>
      <c r="AF21">
        <v>1</v>
      </c>
      <c r="AG21">
        <v>1</v>
      </c>
      <c r="AH21">
        <v>0</v>
      </c>
      <c r="AI21">
        <v>0</v>
      </c>
      <c r="AJ21">
        <v>21</v>
      </c>
      <c r="AK21">
        <v>78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2</v>
      </c>
      <c r="G22" s="41">
        <f t="shared" si="3"/>
        <v>16</v>
      </c>
      <c r="H22" s="41">
        <f t="shared" si="4"/>
        <v>27</v>
      </c>
      <c r="I22" s="41">
        <f t="shared" si="5"/>
        <v>20</v>
      </c>
      <c r="J22" s="41">
        <f t="shared" si="6"/>
        <v>6</v>
      </c>
      <c r="K22" s="41">
        <f t="shared" si="7"/>
        <v>1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0</v>
      </c>
      <c r="Y22">
        <v>0</v>
      </c>
      <c r="Z22">
        <v>0</v>
      </c>
      <c r="AA22">
        <v>2</v>
      </c>
      <c r="AB22">
        <v>16</v>
      </c>
      <c r="AC22">
        <v>27</v>
      </c>
      <c r="AD22">
        <v>20</v>
      </c>
      <c r="AE22">
        <v>6</v>
      </c>
      <c r="AF22">
        <v>1</v>
      </c>
      <c r="AG22">
        <v>0</v>
      </c>
      <c r="AH22">
        <v>0</v>
      </c>
      <c r="AI22">
        <v>0</v>
      </c>
      <c r="AJ22">
        <v>27</v>
      </c>
      <c r="AK22">
        <v>77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1</v>
      </c>
      <c r="F23" s="41">
        <f t="shared" si="2"/>
        <v>5</v>
      </c>
      <c r="G23" s="41">
        <f t="shared" si="3"/>
        <v>7</v>
      </c>
      <c r="H23" s="41">
        <f t="shared" si="4"/>
        <v>10</v>
      </c>
      <c r="I23" s="41">
        <f t="shared" si="5"/>
        <v>7</v>
      </c>
      <c r="J23" s="41">
        <f t="shared" si="6"/>
        <v>7</v>
      </c>
      <c r="K23" s="41">
        <f t="shared" si="7"/>
        <v>2</v>
      </c>
      <c r="L23" s="41">
        <f t="shared" si="8"/>
        <v>0</v>
      </c>
      <c r="M23" s="41">
        <f t="shared" si="9"/>
        <v>1</v>
      </c>
      <c r="N23" s="41">
        <f t="shared" si="10"/>
        <v>0</v>
      </c>
      <c r="V23" s="15"/>
      <c r="W23" s="15"/>
      <c r="X23">
        <v>0</v>
      </c>
      <c r="Y23">
        <v>0</v>
      </c>
      <c r="Z23">
        <v>1</v>
      </c>
      <c r="AA23">
        <v>5</v>
      </c>
      <c r="AB23">
        <v>7</v>
      </c>
      <c r="AC23">
        <v>10</v>
      </c>
      <c r="AD23">
        <v>7</v>
      </c>
      <c r="AE23">
        <v>7</v>
      </c>
      <c r="AF23">
        <v>2</v>
      </c>
      <c r="AG23">
        <v>0</v>
      </c>
      <c r="AH23">
        <v>1</v>
      </c>
      <c r="AI23">
        <v>0</v>
      </c>
      <c r="AJ23">
        <v>17</v>
      </c>
      <c r="AK23">
        <v>78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2</v>
      </c>
      <c r="G24" s="41">
        <f t="shared" si="3"/>
        <v>1</v>
      </c>
      <c r="H24" s="41">
        <f t="shared" si="4"/>
        <v>8</v>
      </c>
      <c r="I24" s="41">
        <f t="shared" si="5"/>
        <v>6</v>
      </c>
      <c r="J24" s="41">
        <f t="shared" si="6"/>
        <v>3</v>
      </c>
      <c r="K24" s="41">
        <f t="shared" si="7"/>
        <v>1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0</v>
      </c>
      <c r="Z24">
        <v>0</v>
      </c>
      <c r="AA24">
        <v>2</v>
      </c>
      <c r="AB24">
        <v>1</v>
      </c>
      <c r="AC24">
        <v>8</v>
      </c>
      <c r="AD24">
        <v>6</v>
      </c>
      <c r="AE24">
        <v>3</v>
      </c>
      <c r="AF24">
        <v>1</v>
      </c>
      <c r="AG24">
        <v>0</v>
      </c>
      <c r="AH24">
        <v>0</v>
      </c>
      <c r="AI24">
        <v>0</v>
      </c>
      <c r="AJ24">
        <v>10</v>
      </c>
      <c r="AK24">
        <v>80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2</v>
      </c>
      <c r="G25" s="41">
        <f t="shared" si="3"/>
        <v>4</v>
      </c>
      <c r="H25" s="41">
        <f t="shared" si="4"/>
        <v>3</v>
      </c>
      <c r="I25" s="41">
        <f t="shared" si="5"/>
        <v>2</v>
      </c>
      <c r="J25" s="41">
        <f t="shared" si="6"/>
        <v>2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0</v>
      </c>
      <c r="Z25">
        <v>0</v>
      </c>
      <c r="AA25">
        <v>2</v>
      </c>
      <c r="AB25">
        <v>4</v>
      </c>
      <c r="AC25">
        <v>3</v>
      </c>
      <c r="AD25">
        <v>2</v>
      </c>
      <c r="AE25">
        <v>2</v>
      </c>
      <c r="AF25">
        <v>0</v>
      </c>
      <c r="AG25">
        <v>0</v>
      </c>
      <c r="AH25">
        <v>0</v>
      </c>
      <c r="AI25">
        <v>0</v>
      </c>
      <c r="AJ25">
        <v>4</v>
      </c>
      <c r="AK25">
        <v>73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1</v>
      </c>
      <c r="F26" s="41">
        <f t="shared" si="2"/>
        <v>1</v>
      </c>
      <c r="G26" s="41">
        <f t="shared" si="3"/>
        <v>10</v>
      </c>
      <c r="H26" s="41">
        <f t="shared" si="4"/>
        <v>14</v>
      </c>
      <c r="I26" s="41">
        <f t="shared" si="5"/>
        <v>4</v>
      </c>
      <c r="J26" s="41">
        <f t="shared" si="6"/>
        <v>3</v>
      </c>
      <c r="K26" s="41">
        <f t="shared" si="7"/>
        <v>1</v>
      </c>
      <c r="L26" s="41">
        <f t="shared" si="8"/>
        <v>1</v>
      </c>
      <c r="M26" s="41">
        <f t="shared" si="9"/>
        <v>0</v>
      </c>
      <c r="N26" s="41">
        <f t="shared" si="10"/>
        <v>0</v>
      </c>
      <c r="V26" s="82"/>
      <c r="W26" s="82"/>
      <c r="X26">
        <v>0</v>
      </c>
      <c r="Y26">
        <v>0</v>
      </c>
      <c r="Z26">
        <v>1</v>
      </c>
      <c r="AA26">
        <v>1</v>
      </c>
      <c r="AB26">
        <v>10</v>
      </c>
      <c r="AC26">
        <v>14</v>
      </c>
      <c r="AD26">
        <v>4</v>
      </c>
      <c r="AE26">
        <v>3</v>
      </c>
      <c r="AF26">
        <v>1</v>
      </c>
      <c r="AG26">
        <v>1</v>
      </c>
      <c r="AH26">
        <v>0</v>
      </c>
      <c r="AI26">
        <v>0</v>
      </c>
      <c r="AJ26">
        <v>9</v>
      </c>
      <c r="AK26">
        <v>76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1</v>
      </c>
      <c r="G27" s="41">
        <f t="shared" si="3"/>
        <v>1</v>
      </c>
      <c r="H27" s="41">
        <f t="shared" si="4"/>
        <v>5</v>
      </c>
      <c r="I27" s="41">
        <f t="shared" si="5"/>
        <v>3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0</v>
      </c>
      <c r="Z27">
        <v>0</v>
      </c>
      <c r="AA27">
        <v>1</v>
      </c>
      <c r="AB27">
        <v>1</v>
      </c>
      <c r="AC27">
        <v>5</v>
      </c>
      <c r="AD27">
        <v>3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3</v>
      </c>
      <c r="AK27">
        <v>75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2</v>
      </c>
      <c r="H28" s="41">
        <f t="shared" si="4"/>
        <v>1</v>
      </c>
      <c r="I28" s="41">
        <f t="shared" si="5"/>
        <v>0</v>
      </c>
      <c r="J28" s="41">
        <f t="shared" si="6"/>
        <v>1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2</v>
      </c>
      <c r="AC28">
        <v>1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0</v>
      </c>
      <c r="AJ28">
        <v>1</v>
      </c>
      <c r="AK28">
        <v>75</v>
      </c>
    </row>
    <row r="29" spans="1:37" ht="14.4" thickTop="1" thickBot="1" x14ac:dyDescent="0.3">
      <c r="B29" s="52" t="s">
        <v>62</v>
      </c>
      <c r="C29" s="53">
        <f t="shared" ref="C29:J29" si="12">SUM(C5:C28)</f>
        <v>1</v>
      </c>
      <c r="D29" s="53">
        <f t="shared" si="12"/>
        <v>1</v>
      </c>
      <c r="E29" s="53">
        <f t="shared" si="12"/>
        <v>3</v>
      </c>
      <c r="F29" s="53">
        <f t="shared" si="12"/>
        <v>34</v>
      </c>
      <c r="G29" s="53">
        <f t="shared" si="12"/>
        <v>89</v>
      </c>
      <c r="H29" s="53">
        <f t="shared" si="12"/>
        <v>187</v>
      </c>
      <c r="I29" s="53">
        <f t="shared" si="12"/>
        <v>120</v>
      </c>
      <c r="J29" s="53">
        <f t="shared" si="12"/>
        <v>53</v>
      </c>
      <c r="K29" s="53">
        <f>SUM(K5:K28)</f>
        <v>10</v>
      </c>
      <c r="L29" s="53">
        <f>SUM(L5:L28)</f>
        <v>3</v>
      </c>
      <c r="M29" s="53">
        <f>SUM(M5:M28)</f>
        <v>1</v>
      </c>
      <c r="N29" s="53">
        <f>SUM(N5:N28)</f>
        <v>0</v>
      </c>
      <c r="V29" s="4"/>
      <c r="W29" s="4"/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2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</v>
      </c>
      <c r="AK29">
        <v>85</v>
      </c>
    </row>
    <row r="30" spans="1:37" ht="13.8" thickTop="1" x14ac:dyDescent="0.25">
      <c r="B30" s="16" t="s">
        <v>5</v>
      </c>
      <c r="C30" s="62">
        <f>C29/N32</f>
        <v>1.9920318725099601E-3</v>
      </c>
      <c r="D30" s="62">
        <f>D29/N32</f>
        <v>1.9920318725099601E-3</v>
      </c>
      <c r="E30" s="62">
        <f>E29/N32</f>
        <v>5.9760956175298804E-3</v>
      </c>
      <c r="F30" s="62">
        <f>F29/N32</f>
        <v>6.7729083665338641E-2</v>
      </c>
      <c r="G30" s="62">
        <f>G29/N32</f>
        <v>0.17729083665338646</v>
      </c>
      <c r="H30" s="62">
        <f>H29/N32</f>
        <v>0.37250996015936255</v>
      </c>
      <c r="I30" s="62">
        <f>I29/N32</f>
        <v>0.23904382470119523</v>
      </c>
      <c r="J30" s="62">
        <f>J29/N32</f>
        <v>0.10557768924302789</v>
      </c>
      <c r="K30" s="62">
        <f>K29/N32</f>
        <v>1.9920318725099601E-2</v>
      </c>
      <c r="L30" s="62">
        <f>L29/N32</f>
        <v>5.9760956175298804E-3</v>
      </c>
      <c r="M30" s="62">
        <f>M29/N32</f>
        <v>1.9920318725099601E-3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J31" si="13">C29/24</f>
        <v>4.1666666666666664E-2</v>
      </c>
      <c r="D31" s="63">
        <f t="shared" si="13"/>
        <v>4.1666666666666664E-2</v>
      </c>
      <c r="E31" s="63">
        <f t="shared" si="13"/>
        <v>0.125</v>
      </c>
      <c r="F31" s="63">
        <f t="shared" si="13"/>
        <v>1.4166666666666667</v>
      </c>
      <c r="G31" s="63">
        <f t="shared" si="13"/>
        <v>3.7083333333333335</v>
      </c>
      <c r="H31" s="63">
        <f t="shared" si="13"/>
        <v>7.791666666666667</v>
      </c>
      <c r="I31" s="63">
        <f t="shared" si="13"/>
        <v>5</v>
      </c>
      <c r="J31" s="63">
        <f t="shared" si="13"/>
        <v>2.2083333333333335</v>
      </c>
      <c r="K31" s="63">
        <f>K29/24</f>
        <v>0.41666666666666669</v>
      </c>
      <c r="L31" s="63">
        <f>L29/24</f>
        <v>0.125</v>
      </c>
      <c r="M31" s="63">
        <f>M29/24</f>
        <v>4.1666666666666664E-2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75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502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2</v>
      </c>
      <c r="AC33">
        <v>2</v>
      </c>
      <c r="AD33">
        <v>0</v>
      </c>
      <c r="AE33">
        <v>1</v>
      </c>
      <c r="AF33">
        <v>0</v>
      </c>
      <c r="AG33">
        <v>0</v>
      </c>
      <c r="AH33">
        <v>0</v>
      </c>
      <c r="AI33">
        <v>0</v>
      </c>
      <c r="AJ33">
        <v>1</v>
      </c>
      <c r="AK33">
        <v>75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0</v>
      </c>
      <c r="AA34">
        <v>0</v>
      </c>
      <c r="AB34">
        <v>5</v>
      </c>
      <c r="AC34">
        <v>9</v>
      </c>
      <c r="AD34">
        <v>2</v>
      </c>
      <c r="AE34">
        <v>2</v>
      </c>
      <c r="AF34">
        <v>0</v>
      </c>
      <c r="AG34">
        <v>0</v>
      </c>
      <c r="AH34">
        <v>0</v>
      </c>
      <c r="AI34">
        <v>0</v>
      </c>
      <c r="AJ34">
        <v>4</v>
      </c>
      <c r="AK34">
        <v>76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1</v>
      </c>
      <c r="AB35">
        <v>4</v>
      </c>
      <c r="AC35">
        <v>6</v>
      </c>
      <c r="AD35">
        <v>3</v>
      </c>
      <c r="AE35">
        <v>0</v>
      </c>
      <c r="AF35">
        <v>1</v>
      </c>
      <c r="AG35">
        <v>0</v>
      </c>
      <c r="AH35">
        <v>0</v>
      </c>
      <c r="AI35">
        <v>0</v>
      </c>
      <c r="AJ35">
        <v>4</v>
      </c>
      <c r="AK35">
        <v>75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0</v>
      </c>
      <c r="AA36">
        <v>4</v>
      </c>
      <c r="AB36">
        <v>4</v>
      </c>
      <c r="AC36">
        <v>8</v>
      </c>
      <c r="AD36">
        <v>8</v>
      </c>
      <c r="AE36">
        <v>1</v>
      </c>
      <c r="AF36">
        <v>1</v>
      </c>
      <c r="AG36">
        <v>0</v>
      </c>
      <c r="AH36">
        <v>0</v>
      </c>
      <c r="AI36">
        <v>0</v>
      </c>
      <c r="AJ36">
        <v>10</v>
      </c>
      <c r="AK36">
        <v>75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0</v>
      </c>
      <c r="AA37">
        <v>1</v>
      </c>
      <c r="AB37">
        <v>4</v>
      </c>
      <c r="AC37">
        <v>1</v>
      </c>
      <c r="AD37">
        <v>3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</v>
      </c>
      <c r="AK37">
        <v>72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0</v>
      </c>
      <c r="AA38">
        <v>3</v>
      </c>
      <c r="AB38">
        <v>5</v>
      </c>
      <c r="AC38">
        <v>2</v>
      </c>
      <c r="AD38">
        <v>3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4</v>
      </c>
      <c r="AK38">
        <v>71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0</v>
      </c>
      <c r="AA39">
        <v>0</v>
      </c>
      <c r="AB39">
        <v>3</v>
      </c>
      <c r="AC39">
        <v>6</v>
      </c>
      <c r="AD39">
        <v>6</v>
      </c>
      <c r="AE39">
        <v>2</v>
      </c>
      <c r="AF39">
        <v>0</v>
      </c>
      <c r="AG39">
        <v>0</v>
      </c>
      <c r="AH39">
        <v>0</v>
      </c>
      <c r="AI39">
        <v>0</v>
      </c>
      <c r="AJ39">
        <v>8</v>
      </c>
      <c r="AK39">
        <v>79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0</v>
      </c>
      <c r="AA40">
        <v>0</v>
      </c>
      <c r="AB40">
        <v>3</v>
      </c>
      <c r="AC40">
        <v>8</v>
      </c>
      <c r="AD40">
        <v>6</v>
      </c>
      <c r="AE40">
        <v>2</v>
      </c>
      <c r="AF40">
        <v>0</v>
      </c>
      <c r="AG40">
        <v>0</v>
      </c>
      <c r="AH40">
        <v>0</v>
      </c>
      <c r="AI40">
        <v>0</v>
      </c>
      <c r="AJ40">
        <v>8</v>
      </c>
      <c r="AK40">
        <v>79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2</v>
      </c>
      <c r="AB41">
        <v>12</v>
      </c>
      <c r="AC41">
        <v>11</v>
      </c>
      <c r="AD41">
        <v>23</v>
      </c>
      <c r="AE41">
        <v>4</v>
      </c>
      <c r="AF41">
        <v>1</v>
      </c>
      <c r="AG41">
        <v>0</v>
      </c>
      <c r="AH41">
        <v>0</v>
      </c>
      <c r="AI41">
        <v>0</v>
      </c>
      <c r="AJ41">
        <v>28</v>
      </c>
      <c r="AK41">
        <v>78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0</v>
      </c>
      <c r="AA42">
        <v>0</v>
      </c>
      <c r="AB42">
        <v>3</v>
      </c>
      <c r="AC42">
        <v>12</v>
      </c>
      <c r="AD42">
        <v>14</v>
      </c>
      <c r="AE42">
        <v>5</v>
      </c>
      <c r="AF42">
        <v>1</v>
      </c>
      <c r="AG42">
        <v>0</v>
      </c>
      <c r="AH42">
        <v>0</v>
      </c>
      <c r="AI42">
        <v>0</v>
      </c>
      <c r="AJ42">
        <v>20</v>
      </c>
      <c r="AK42">
        <v>82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0</v>
      </c>
      <c r="AB43">
        <v>12</v>
      </c>
      <c r="AC43">
        <v>4</v>
      </c>
      <c r="AD43">
        <v>10</v>
      </c>
      <c r="AE43">
        <v>2</v>
      </c>
      <c r="AF43">
        <v>1</v>
      </c>
      <c r="AG43">
        <v>0</v>
      </c>
      <c r="AH43">
        <v>0</v>
      </c>
      <c r="AI43">
        <v>0</v>
      </c>
      <c r="AJ43">
        <v>13</v>
      </c>
      <c r="AK43">
        <v>77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2</v>
      </c>
      <c r="AB44">
        <v>13</v>
      </c>
      <c r="AC44">
        <v>20</v>
      </c>
      <c r="AD44">
        <v>7</v>
      </c>
      <c r="AE44">
        <v>4</v>
      </c>
      <c r="AF44">
        <v>0</v>
      </c>
      <c r="AG44">
        <v>0</v>
      </c>
      <c r="AH44">
        <v>0</v>
      </c>
      <c r="AI44">
        <v>0</v>
      </c>
      <c r="AJ44">
        <v>11</v>
      </c>
      <c r="AK44">
        <v>75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0</v>
      </c>
      <c r="AA45">
        <v>0</v>
      </c>
      <c r="AB45">
        <v>6</v>
      </c>
      <c r="AC45">
        <v>18</v>
      </c>
      <c r="AD45">
        <v>23</v>
      </c>
      <c r="AE45">
        <v>5</v>
      </c>
      <c r="AF45">
        <v>3</v>
      </c>
      <c r="AG45">
        <v>1</v>
      </c>
      <c r="AH45">
        <v>0</v>
      </c>
      <c r="AI45">
        <v>1</v>
      </c>
      <c r="AJ45">
        <v>33</v>
      </c>
      <c r="AK45">
        <v>83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0</v>
      </c>
      <c r="AA46">
        <v>2</v>
      </c>
      <c r="AB46">
        <v>10</v>
      </c>
      <c r="AC46">
        <v>16</v>
      </c>
      <c r="AD46">
        <v>16</v>
      </c>
      <c r="AE46">
        <v>4</v>
      </c>
      <c r="AF46">
        <v>0</v>
      </c>
      <c r="AG46">
        <v>1</v>
      </c>
      <c r="AH46">
        <v>1</v>
      </c>
      <c r="AI46">
        <v>0</v>
      </c>
      <c r="AJ46">
        <v>22</v>
      </c>
      <c r="AK46">
        <v>79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1</v>
      </c>
      <c r="AB47">
        <v>4</v>
      </c>
      <c r="AC47">
        <v>12</v>
      </c>
      <c r="AD47">
        <v>7</v>
      </c>
      <c r="AE47">
        <v>6</v>
      </c>
      <c r="AF47">
        <v>1</v>
      </c>
      <c r="AG47">
        <v>0</v>
      </c>
      <c r="AH47">
        <v>0</v>
      </c>
      <c r="AI47">
        <v>0</v>
      </c>
      <c r="AJ47">
        <v>14</v>
      </c>
      <c r="AK47">
        <v>80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0</v>
      </c>
      <c r="AA48">
        <v>1</v>
      </c>
      <c r="AB48">
        <v>3</v>
      </c>
      <c r="AC48">
        <v>10</v>
      </c>
      <c r="AD48">
        <v>1</v>
      </c>
      <c r="AE48">
        <v>2</v>
      </c>
      <c r="AF48">
        <v>0</v>
      </c>
      <c r="AG48">
        <v>0</v>
      </c>
      <c r="AH48">
        <v>0</v>
      </c>
      <c r="AI48">
        <v>0</v>
      </c>
      <c r="AJ48">
        <v>3</v>
      </c>
      <c r="AK48">
        <v>75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2</v>
      </c>
      <c r="AB49">
        <v>2</v>
      </c>
      <c r="AC49">
        <v>11</v>
      </c>
      <c r="AD49">
        <v>7</v>
      </c>
      <c r="AE49">
        <v>1</v>
      </c>
      <c r="AF49">
        <v>0</v>
      </c>
      <c r="AG49">
        <v>0</v>
      </c>
      <c r="AH49">
        <v>0</v>
      </c>
      <c r="AI49">
        <v>0</v>
      </c>
      <c r="AJ49">
        <v>8</v>
      </c>
      <c r="AK49">
        <v>76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2</v>
      </c>
      <c r="AB50">
        <v>8</v>
      </c>
      <c r="AC50">
        <v>10</v>
      </c>
      <c r="AD50">
        <v>2</v>
      </c>
      <c r="AE50">
        <v>2</v>
      </c>
      <c r="AF50">
        <v>0</v>
      </c>
      <c r="AG50">
        <v>1</v>
      </c>
      <c r="AH50">
        <v>0</v>
      </c>
      <c r="AI50">
        <v>0</v>
      </c>
      <c r="AJ50">
        <v>5</v>
      </c>
      <c r="AK50">
        <v>74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70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1</v>
      </c>
      <c r="AK52">
        <v>80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1</v>
      </c>
      <c r="AB55">
        <v>0</v>
      </c>
      <c r="AC55">
        <v>0</v>
      </c>
      <c r="AD55">
        <v>0</v>
      </c>
      <c r="AE55">
        <v>3</v>
      </c>
      <c r="AF55">
        <v>0</v>
      </c>
      <c r="AG55">
        <v>0</v>
      </c>
      <c r="AH55">
        <v>0</v>
      </c>
      <c r="AI55">
        <v>0</v>
      </c>
      <c r="AJ55">
        <v>3</v>
      </c>
      <c r="AK55">
        <v>85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4</v>
      </c>
      <c r="AD56">
        <v>3</v>
      </c>
      <c r="AE56">
        <v>1</v>
      </c>
      <c r="AF56">
        <v>0</v>
      </c>
      <c r="AG56">
        <v>0</v>
      </c>
      <c r="AH56">
        <v>0</v>
      </c>
      <c r="AI56">
        <v>0</v>
      </c>
      <c r="AJ56">
        <v>4</v>
      </c>
      <c r="AK56">
        <v>81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1</v>
      </c>
      <c r="AB57">
        <v>3</v>
      </c>
      <c r="AC57">
        <v>3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68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4</v>
      </c>
      <c r="AB58">
        <v>3</v>
      </c>
      <c r="AC58">
        <v>6</v>
      </c>
      <c r="AD58">
        <v>1</v>
      </c>
      <c r="AE58">
        <v>1</v>
      </c>
      <c r="AF58">
        <v>1</v>
      </c>
      <c r="AG58">
        <v>0</v>
      </c>
      <c r="AH58">
        <v>0</v>
      </c>
      <c r="AI58">
        <v>0</v>
      </c>
      <c r="AJ58">
        <v>3</v>
      </c>
      <c r="AK58">
        <v>72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3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75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0</v>
      </c>
      <c r="Z60">
        <v>0</v>
      </c>
      <c r="AA60">
        <v>1</v>
      </c>
      <c r="AB60">
        <v>0</v>
      </c>
      <c r="AC60">
        <v>3</v>
      </c>
      <c r="AD60">
        <v>2</v>
      </c>
      <c r="AE60">
        <v>1</v>
      </c>
      <c r="AF60">
        <v>0</v>
      </c>
      <c r="AG60">
        <v>0</v>
      </c>
      <c r="AH60">
        <v>0</v>
      </c>
      <c r="AI60">
        <v>0</v>
      </c>
      <c r="AJ60">
        <v>3</v>
      </c>
      <c r="AK60">
        <v>78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0</v>
      </c>
      <c r="AB61">
        <v>4</v>
      </c>
      <c r="AC61">
        <v>2</v>
      </c>
      <c r="AD61">
        <v>2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2</v>
      </c>
      <c r="AK61">
        <v>72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0</v>
      </c>
      <c r="Y62">
        <v>0</v>
      </c>
      <c r="Z62">
        <v>0</v>
      </c>
      <c r="AA62">
        <v>0</v>
      </c>
      <c r="AB62">
        <v>3</v>
      </c>
      <c r="AC62">
        <v>2</v>
      </c>
      <c r="AD62">
        <v>9</v>
      </c>
      <c r="AE62">
        <v>5</v>
      </c>
      <c r="AF62">
        <v>0</v>
      </c>
      <c r="AG62">
        <v>0</v>
      </c>
      <c r="AH62">
        <v>0</v>
      </c>
      <c r="AI62">
        <v>0</v>
      </c>
      <c r="AJ62">
        <v>14</v>
      </c>
      <c r="AK62">
        <v>83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2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0</v>
      </c>
      <c r="AB63">
        <v>1</v>
      </c>
      <c r="AC63">
        <v>13</v>
      </c>
      <c r="AD63">
        <v>8</v>
      </c>
      <c r="AE63">
        <v>2</v>
      </c>
      <c r="AF63">
        <v>1</v>
      </c>
      <c r="AG63">
        <v>1</v>
      </c>
      <c r="AH63">
        <v>0</v>
      </c>
      <c r="AI63">
        <v>0</v>
      </c>
      <c r="AJ63">
        <v>12</v>
      </c>
      <c r="AK63">
        <v>82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0</v>
      </c>
      <c r="AB64">
        <v>8</v>
      </c>
      <c r="AC64">
        <v>8</v>
      </c>
      <c r="AD64">
        <v>6</v>
      </c>
      <c r="AE64">
        <v>1</v>
      </c>
      <c r="AF64">
        <v>1</v>
      </c>
      <c r="AG64">
        <v>0</v>
      </c>
      <c r="AH64">
        <v>0</v>
      </c>
      <c r="AI64">
        <v>0</v>
      </c>
      <c r="AJ64">
        <v>8</v>
      </c>
      <c r="AK64">
        <v>76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1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1</v>
      </c>
      <c r="AA65">
        <v>0</v>
      </c>
      <c r="AB65">
        <v>0</v>
      </c>
      <c r="AC65">
        <v>2</v>
      </c>
      <c r="AD65">
        <v>11</v>
      </c>
      <c r="AE65">
        <v>4</v>
      </c>
      <c r="AF65">
        <v>2</v>
      </c>
      <c r="AG65">
        <v>0</v>
      </c>
      <c r="AH65">
        <v>0</v>
      </c>
      <c r="AI65">
        <v>0</v>
      </c>
      <c r="AJ65">
        <v>17</v>
      </c>
      <c r="AK65">
        <v>86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3</v>
      </c>
      <c r="AB66">
        <v>5</v>
      </c>
      <c r="AC66">
        <v>4</v>
      </c>
      <c r="AD66">
        <v>7</v>
      </c>
      <c r="AE66">
        <v>1</v>
      </c>
      <c r="AF66">
        <v>2</v>
      </c>
      <c r="AG66">
        <v>0</v>
      </c>
      <c r="AH66">
        <v>0</v>
      </c>
      <c r="AI66">
        <v>0</v>
      </c>
      <c r="AJ66">
        <v>10</v>
      </c>
      <c r="AK66">
        <v>77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2</v>
      </c>
      <c r="H67" s="41">
        <f t="shared" si="19"/>
        <v>2</v>
      </c>
      <c r="I67" s="41">
        <f t="shared" si="20"/>
        <v>0</v>
      </c>
      <c r="J67" s="41">
        <f t="shared" si="21"/>
        <v>1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1</v>
      </c>
      <c r="Y67">
        <v>0</v>
      </c>
      <c r="Z67">
        <v>0</v>
      </c>
      <c r="AA67">
        <v>0</v>
      </c>
      <c r="AB67">
        <v>4</v>
      </c>
      <c r="AC67">
        <v>8</v>
      </c>
      <c r="AD67">
        <v>5</v>
      </c>
      <c r="AE67">
        <v>2</v>
      </c>
      <c r="AF67">
        <v>0</v>
      </c>
      <c r="AG67">
        <v>0</v>
      </c>
      <c r="AH67">
        <v>0</v>
      </c>
      <c r="AI67">
        <v>0</v>
      </c>
      <c r="AJ67">
        <v>7</v>
      </c>
      <c r="AK67">
        <v>74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0</v>
      </c>
      <c r="F68" s="41">
        <f t="shared" si="17"/>
        <v>0</v>
      </c>
      <c r="G68" s="41">
        <f t="shared" si="18"/>
        <v>5</v>
      </c>
      <c r="H68" s="41">
        <f t="shared" si="19"/>
        <v>9</v>
      </c>
      <c r="I68" s="41">
        <f t="shared" si="20"/>
        <v>2</v>
      </c>
      <c r="J68" s="41">
        <f t="shared" si="21"/>
        <v>2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2</v>
      </c>
      <c r="AB68">
        <v>4</v>
      </c>
      <c r="AC68">
        <v>7</v>
      </c>
      <c r="AD68">
        <v>6</v>
      </c>
      <c r="AE68">
        <v>3</v>
      </c>
      <c r="AF68">
        <v>0</v>
      </c>
      <c r="AG68">
        <v>0</v>
      </c>
      <c r="AH68">
        <v>0</v>
      </c>
      <c r="AI68">
        <v>0</v>
      </c>
      <c r="AJ68">
        <v>9</v>
      </c>
      <c r="AK68">
        <v>77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1</v>
      </c>
      <c r="G69" s="41">
        <f t="shared" si="18"/>
        <v>4</v>
      </c>
      <c r="H69" s="41">
        <f t="shared" si="19"/>
        <v>6</v>
      </c>
      <c r="I69" s="41">
        <f t="shared" si="20"/>
        <v>3</v>
      </c>
      <c r="J69" s="41">
        <f t="shared" si="21"/>
        <v>0</v>
      </c>
      <c r="K69" s="41">
        <f t="shared" si="22"/>
        <v>1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1</v>
      </c>
      <c r="AB69">
        <v>5</v>
      </c>
      <c r="AC69">
        <v>5</v>
      </c>
      <c r="AD69">
        <v>8</v>
      </c>
      <c r="AE69">
        <v>2</v>
      </c>
      <c r="AF69">
        <v>2</v>
      </c>
      <c r="AG69">
        <v>1</v>
      </c>
      <c r="AH69">
        <v>0</v>
      </c>
      <c r="AI69">
        <v>0</v>
      </c>
      <c r="AJ69">
        <v>13</v>
      </c>
      <c r="AK69">
        <v>81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0</v>
      </c>
      <c r="F70" s="41">
        <f t="shared" si="17"/>
        <v>4</v>
      </c>
      <c r="G70" s="41">
        <f t="shared" si="18"/>
        <v>4</v>
      </c>
      <c r="H70" s="41">
        <f t="shared" si="19"/>
        <v>8</v>
      </c>
      <c r="I70" s="41">
        <f t="shared" si="20"/>
        <v>8</v>
      </c>
      <c r="J70" s="41">
        <f t="shared" si="21"/>
        <v>1</v>
      </c>
      <c r="K70" s="41">
        <f t="shared" si="22"/>
        <v>1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0</v>
      </c>
      <c r="AB70">
        <v>0</v>
      </c>
      <c r="AC70">
        <v>4</v>
      </c>
      <c r="AD70">
        <v>5</v>
      </c>
      <c r="AE70">
        <v>2</v>
      </c>
      <c r="AF70">
        <v>1</v>
      </c>
      <c r="AG70">
        <v>0</v>
      </c>
      <c r="AH70">
        <v>0</v>
      </c>
      <c r="AI70">
        <v>0</v>
      </c>
      <c r="AJ70">
        <v>8</v>
      </c>
      <c r="AK70">
        <v>85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0</v>
      </c>
      <c r="F71" s="41">
        <f t="shared" si="17"/>
        <v>1</v>
      </c>
      <c r="G71" s="41">
        <f t="shared" si="18"/>
        <v>4</v>
      </c>
      <c r="H71" s="41">
        <f t="shared" si="19"/>
        <v>1</v>
      </c>
      <c r="I71" s="41">
        <f t="shared" si="20"/>
        <v>3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1</v>
      </c>
      <c r="AB71">
        <v>2</v>
      </c>
      <c r="AC71">
        <v>3</v>
      </c>
      <c r="AD71">
        <v>3</v>
      </c>
      <c r="AE71">
        <v>4</v>
      </c>
      <c r="AF71">
        <v>0</v>
      </c>
      <c r="AG71">
        <v>0</v>
      </c>
      <c r="AH71">
        <v>0</v>
      </c>
      <c r="AI71">
        <v>0</v>
      </c>
      <c r="AJ71">
        <v>7</v>
      </c>
      <c r="AK71">
        <v>80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0</v>
      </c>
      <c r="F72" s="41">
        <f t="shared" si="17"/>
        <v>3</v>
      </c>
      <c r="G72" s="41">
        <f t="shared" si="18"/>
        <v>5</v>
      </c>
      <c r="H72" s="41">
        <f t="shared" si="19"/>
        <v>2</v>
      </c>
      <c r="I72" s="41">
        <f t="shared" si="20"/>
        <v>3</v>
      </c>
      <c r="J72" s="41">
        <f t="shared" si="21"/>
        <v>0</v>
      </c>
      <c r="K72" s="41">
        <f t="shared" si="22"/>
        <v>1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4</v>
      </c>
      <c r="AC72">
        <v>4</v>
      </c>
      <c r="AD72">
        <v>1</v>
      </c>
      <c r="AE72">
        <v>2</v>
      </c>
      <c r="AF72">
        <v>1</v>
      </c>
      <c r="AG72">
        <v>0</v>
      </c>
      <c r="AH72">
        <v>0</v>
      </c>
      <c r="AI72">
        <v>1</v>
      </c>
      <c r="AJ72">
        <v>5</v>
      </c>
      <c r="AK72">
        <v>84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0</v>
      </c>
      <c r="F73" s="41">
        <f t="shared" si="17"/>
        <v>0</v>
      </c>
      <c r="G73" s="41">
        <f t="shared" si="18"/>
        <v>3</v>
      </c>
      <c r="H73" s="41">
        <f t="shared" si="19"/>
        <v>6</v>
      </c>
      <c r="I73" s="41">
        <f t="shared" si="20"/>
        <v>6</v>
      </c>
      <c r="J73" s="41">
        <f t="shared" si="21"/>
        <v>2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5</v>
      </c>
      <c r="AC73">
        <v>5</v>
      </c>
      <c r="AD73">
        <v>4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4</v>
      </c>
      <c r="AK73">
        <v>74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0</v>
      </c>
      <c r="F74" s="41">
        <f t="shared" si="17"/>
        <v>0</v>
      </c>
      <c r="G74" s="41">
        <f t="shared" si="18"/>
        <v>3</v>
      </c>
      <c r="H74" s="41">
        <f t="shared" si="19"/>
        <v>8</v>
      </c>
      <c r="I74" s="41">
        <f t="shared" si="20"/>
        <v>6</v>
      </c>
      <c r="J74" s="41">
        <f t="shared" si="21"/>
        <v>2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1</v>
      </c>
      <c r="AC74">
        <v>0</v>
      </c>
      <c r="AD74">
        <v>1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1</v>
      </c>
      <c r="AK74">
        <v>75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2</v>
      </c>
      <c r="G75" s="41">
        <f t="shared" si="18"/>
        <v>12</v>
      </c>
      <c r="H75" s="41">
        <f t="shared" si="19"/>
        <v>11</v>
      </c>
      <c r="I75" s="41">
        <f t="shared" si="20"/>
        <v>23</v>
      </c>
      <c r="J75" s="41">
        <f t="shared" si="21"/>
        <v>4</v>
      </c>
      <c r="K75" s="41">
        <f t="shared" si="22"/>
        <v>1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2</v>
      </c>
      <c r="AD75">
        <v>1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</v>
      </c>
      <c r="AK75">
        <v>78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0</v>
      </c>
      <c r="F76" s="41">
        <f t="shared" si="17"/>
        <v>0</v>
      </c>
      <c r="G76" s="41">
        <f t="shared" si="18"/>
        <v>3</v>
      </c>
      <c r="H76" s="41">
        <f t="shared" si="19"/>
        <v>12</v>
      </c>
      <c r="I76" s="41">
        <f t="shared" si="20"/>
        <v>14</v>
      </c>
      <c r="J76" s="41">
        <f t="shared" si="21"/>
        <v>5</v>
      </c>
      <c r="K76" s="41">
        <f t="shared" si="22"/>
        <v>1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3</v>
      </c>
      <c r="AD76">
        <v>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</v>
      </c>
      <c r="AK76">
        <v>78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0</v>
      </c>
      <c r="G77" s="41">
        <f t="shared" si="18"/>
        <v>12</v>
      </c>
      <c r="H77" s="41">
        <f t="shared" si="19"/>
        <v>4</v>
      </c>
      <c r="I77" s="41">
        <f t="shared" si="20"/>
        <v>10</v>
      </c>
      <c r="J77" s="41">
        <f t="shared" si="21"/>
        <v>2</v>
      </c>
      <c r="K77" s="41">
        <f t="shared" si="22"/>
        <v>1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1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65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2</v>
      </c>
      <c r="G78" s="41">
        <f t="shared" si="18"/>
        <v>13</v>
      </c>
      <c r="H78" s="41">
        <f t="shared" si="19"/>
        <v>20</v>
      </c>
      <c r="I78" s="41">
        <f t="shared" si="20"/>
        <v>7</v>
      </c>
      <c r="J78" s="41">
        <f t="shared" si="21"/>
        <v>4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1</v>
      </c>
      <c r="AA78">
        <v>0</v>
      </c>
      <c r="AB78">
        <v>1</v>
      </c>
      <c r="AC78">
        <v>5</v>
      </c>
      <c r="AD78">
        <v>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1</v>
      </c>
      <c r="AK78">
        <v>71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0</v>
      </c>
      <c r="F79" s="41">
        <f t="shared" si="17"/>
        <v>0</v>
      </c>
      <c r="G79" s="41">
        <f t="shared" si="18"/>
        <v>6</v>
      </c>
      <c r="H79" s="41">
        <f t="shared" si="19"/>
        <v>18</v>
      </c>
      <c r="I79" s="41">
        <f t="shared" si="20"/>
        <v>23</v>
      </c>
      <c r="J79" s="41">
        <f t="shared" si="21"/>
        <v>5</v>
      </c>
      <c r="K79" s="41">
        <f t="shared" si="22"/>
        <v>3</v>
      </c>
      <c r="L79" s="41">
        <f t="shared" si="23"/>
        <v>1</v>
      </c>
      <c r="M79" s="41">
        <f t="shared" si="24"/>
        <v>0</v>
      </c>
      <c r="N79" s="41">
        <f t="shared" si="25"/>
        <v>1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95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0</v>
      </c>
      <c r="F80" s="41">
        <f t="shared" si="17"/>
        <v>2</v>
      </c>
      <c r="G80" s="41">
        <f t="shared" si="18"/>
        <v>10</v>
      </c>
      <c r="H80" s="41">
        <f t="shared" si="19"/>
        <v>16</v>
      </c>
      <c r="I80" s="41">
        <f t="shared" si="20"/>
        <v>16</v>
      </c>
      <c r="J80" s="41">
        <f t="shared" si="21"/>
        <v>4</v>
      </c>
      <c r="K80" s="41">
        <f t="shared" si="22"/>
        <v>0</v>
      </c>
      <c r="L80" s="41">
        <f t="shared" si="23"/>
        <v>1</v>
      </c>
      <c r="M80" s="41">
        <f t="shared" si="24"/>
        <v>1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2</v>
      </c>
      <c r="AC80">
        <v>1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68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1</v>
      </c>
      <c r="G81" s="41">
        <f t="shared" si="18"/>
        <v>4</v>
      </c>
      <c r="H81" s="41">
        <f t="shared" si="19"/>
        <v>12</v>
      </c>
      <c r="I81" s="41">
        <f t="shared" si="20"/>
        <v>7</v>
      </c>
      <c r="J81" s="41">
        <f t="shared" si="21"/>
        <v>6</v>
      </c>
      <c r="K81" s="41">
        <f t="shared" si="22"/>
        <v>1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0</v>
      </c>
      <c r="F82" s="41">
        <f t="shared" si="17"/>
        <v>1</v>
      </c>
      <c r="G82" s="41">
        <f t="shared" si="18"/>
        <v>3</v>
      </c>
      <c r="H82" s="41">
        <f t="shared" si="19"/>
        <v>10</v>
      </c>
      <c r="I82" s="41">
        <f t="shared" si="20"/>
        <v>1</v>
      </c>
      <c r="J82" s="41">
        <f t="shared" si="21"/>
        <v>2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2</v>
      </c>
      <c r="G83" s="41">
        <f t="shared" si="18"/>
        <v>2</v>
      </c>
      <c r="H83" s="41">
        <f t="shared" si="19"/>
        <v>11</v>
      </c>
      <c r="I83" s="41">
        <f t="shared" si="20"/>
        <v>7</v>
      </c>
      <c r="J83" s="41">
        <f t="shared" si="21"/>
        <v>1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2</v>
      </c>
      <c r="AD83">
        <v>2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2</v>
      </c>
      <c r="AK83">
        <v>80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2</v>
      </c>
      <c r="G84" s="41">
        <f t="shared" si="18"/>
        <v>8</v>
      </c>
      <c r="H84" s="41">
        <f t="shared" si="19"/>
        <v>10</v>
      </c>
      <c r="I84" s="41">
        <f t="shared" si="20"/>
        <v>2</v>
      </c>
      <c r="J84" s="41">
        <f t="shared" si="21"/>
        <v>2</v>
      </c>
      <c r="K84" s="41">
        <f t="shared" si="22"/>
        <v>0</v>
      </c>
      <c r="L84" s="41">
        <f t="shared" si="23"/>
        <v>1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1</v>
      </c>
      <c r="AC84">
        <v>3</v>
      </c>
      <c r="AD84">
        <v>3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3</v>
      </c>
      <c r="AK84">
        <v>78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1</v>
      </c>
      <c r="G85" s="41">
        <f t="shared" si="18"/>
        <v>0</v>
      </c>
      <c r="H85" s="41">
        <f t="shared" si="19"/>
        <v>0</v>
      </c>
      <c r="I85" s="41">
        <f t="shared" si="20"/>
        <v>1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1</v>
      </c>
      <c r="AB85">
        <v>1</v>
      </c>
      <c r="AC85">
        <v>3</v>
      </c>
      <c r="AD85">
        <v>1</v>
      </c>
      <c r="AE85">
        <v>2</v>
      </c>
      <c r="AF85">
        <v>0</v>
      </c>
      <c r="AG85">
        <v>1</v>
      </c>
      <c r="AH85">
        <v>0</v>
      </c>
      <c r="AI85">
        <v>0</v>
      </c>
      <c r="AJ85">
        <v>4</v>
      </c>
      <c r="AK85">
        <v>82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1</v>
      </c>
      <c r="I86" s="41">
        <f t="shared" si="20"/>
        <v>1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7</v>
      </c>
      <c r="AC86">
        <v>3</v>
      </c>
      <c r="AD86">
        <v>5</v>
      </c>
      <c r="AE86">
        <v>2</v>
      </c>
      <c r="AF86">
        <v>0</v>
      </c>
      <c r="AG86">
        <v>0</v>
      </c>
      <c r="AH86">
        <v>0</v>
      </c>
      <c r="AI86">
        <v>0</v>
      </c>
      <c r="AJ86">
        <v>7</v>
      </c>
      <c r="AK86">
        <v>76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0</v>
      </c>
      <c r="D87" s="53">
        <f t="shared" si="27"/>
        <v>0</v>
      </c>
      <c r="E87" s="53">
        <f t="shared" si="27"/>
        <v>0</v>
      </c>
      <c r="F87" s="53">
        <f t="shared" si="27"/>
        <v>22</v>
      </c>
      <c r="G87" s="53">
        <f t="shared" si="27"/>
        <v>103</v>
      </c>
      <c r="H87" s="53">
        <f t="shared" si="27"/>
        <v>168</v>
      </c>
      <c r="I87" s="53">
        <f t="shared" si="27"/>
        <v>145</v>
      </c>
      <c r="J87" s="53">
        <f t="shared" si="27"/>
        <v>43</v>
      </c>
      <c r="K87" s="53">
        <f>SUM(K63:K86)</f>
        <v>10</v>
      </c>
      <c r="L87" s="53">
        <f>SUM(L63:L86)</f>
        <v>3</v>
      </c>
      <c r="M87" s="53">
        <f>SUM(M63:M86)</f>
        <v>1</v>
      </c>
      <c r="N87" s="53">
        <f>SUM(N63:N86)</f>
        <v>1</v>
      </c>
      <c r="V87" s="4"/>
      <c r="W87" s="4"/>
      <c r="X87">
        <v>0</v>
      </c>
      <c r="Y87">
        <v>0</v>
      </c>
      <c r="Z87">
        <v>0</v>
      </c>
      <c r="AA87">
        <v>1</v>
      </c>
      <c r="AB87">
        <v>2</v>
      </c>
      <c r="AC87">
        <v>9</v>
      </c>
      <c r="AD87">
        <v>7</v>
      </c>
      <c r="AE87">
        <v>2</v>
      </c>
      <c r="AF87">
        <v>0</v>
      </c>
      <c r="AG87">
        <v>0</v>
      </c>
      <c r="AH87">
        <v>0</v>
      </c>
      <c r="AI87">
        <v>0</v>
      </c>
      <c r="AJ87">
        <v>9</v>
      </c>
      <c r="AK87">
        <v>78</v>
      </c>
    </row>
    <row r="88" spans="2:37" ht="13.8" thickTop="1" x14ac:dyDescent="0.25">
      <c r="B88" s="16" t="s">
        <v>5</v>
      </c>
      <c r="C88" s="62">
        <f>C87/N90</f>
        <v>0</v>
      </c>
      <c r="D88" s="62">
        <f>D87/N90</f>
        <v>0</v>
      </c>
      <c r="E88" s="62">
        <f>E87/N90</f>
        <v>0</v>
      </c>
      <c r="F88" s="62">
        <f>F87/N90</f>
        <v>4.4354838709677422E-2</v>
      </c>
      <c r="G88" s="62">
        <f>G87/N90</f>
        <v>0.20766129032258066</v>
      </c>
      <c r="H88" s="62">
        <f>H87/N90</f>
        <v>0.33870967741935482</v>
      </c>
      <c r="I88" s="62">
        <f>I87/N90</f>
        <v>0.29233870967741937</v>
      </c>
      <c r="J88" s="62">
        <f>J87/N90</f>
        <v>8.669354838709678E-2</v>
      </c>
      <c r="K88" s="62">
        <f>K87/N90</f>
        <v>2.0161290322580645E-2</v>
      </c>
      <c r="L88" s="62">
        <f>L87/N90</f>
        <v>6.0483870967741934E-3</v>
      </c>
      <c r="M88" s="62">
        <f>M87/N90</f>
        <v>2.0161290322580645E-3</v>
      </c>
      <c r="N88" s="62">
        <f>N87/N90</f>
        <v>2.0161290322580645E-3</v>
      </c>
      <c r="V88" s="4"/>
      <c r="W88" s="4"/>
      <c r="X88">
        <v>0</v>
      </c>
      <c r="Y88">
        <v>0</v>
      </c>
      <c r="Z88">
        <v>0</v>
      </c>
      <c r="AA88">
        <v>1</v>
      </c>
      <c r="AB88">
        <v>4</v>
      </c>
      <c r="AC88">
        <v>6</v>
      </c>
      <c r="AD88">
        <v>3</v>
      </c>
      <c r="AE88">
        <v>2</v>
      </c>
      <c r="AF88">
        <v>1</v>
      </c>
      <c r="AG88">
        <v>0</v>
      </c>
      <c r="AH88">
        <v>0</v>
      </c>
      <c r="AI88">
        <v>0</v>
      </c>
      <c r="AJ88">
        <v>6</v>
      </c>
      <c r="AK88">
        <v>77</v>
      </c>
    </row>
    <row r="89" spans="2:37" ht="13.8" thickBot="1" x14ac:dyDescent="0.3">
      <c r="B89" s="25" t="s">
        <v>63</v>
      </c>
      <c r="C89" s="63">
        <f t="shared" ref="C89:J89" si="28">C87/24</f>
        <v>0</v>
      </c>
      <c r="D89" s="63">
        <f t="shared" si="28"/>
        <v>0</v>
      </c>
      <c r="E89" s="63">
        <f t="shared" si="28"/>
        <v>0</v>
      </c>
      <c r="F89" s="63">
        <f t="shared" si="28"/>
        <v>0.91666666666666663</v>
      </c>
      <c r="G89" s="63">
        <f t="shared" si="28"/>
        <v>4.291666666666667</v>
      </c>
      <c r="H89" s="63">
        <f t="shared" si="28"/>
        <v>7</v>
      </c>
      <c r="I89" s="63">
        <f t="shared" si="28"/>
        <v>6.041666666666667</v>
      </c>
      <c r="J89" s="63">
        <f t="shared" si="28"/>
        <v>1.7916666666666667</v>
      </c>
      <c r="K89" s="63">
        <f>K87/24</f>
        <v>0.41666666666666669</v>
      </c>
      <c r="L89" s="63">
        <f>L87/24</f>
        <v>0.125</v>
      </c>
      <c r="M89" s="63">
        <f>M87/24</f>
        <v>4.1666666666666664E-2</v>
      </c>
      <c r="N89" s="63">
        <f>N87/24</f>
        <v>4.1666666666666664E-2</v>
      </c>
      <c r="V89" s="4"/>
      <c r="W89" s="4"/>
      <c r="X89">
        <v>0</v>
      </c>
      <c r="Y89">
        <v>0</v>
      </c>
      <c r="Z89">
        <v>0</v>
      </c>
      <c r="AA89">
        <v>1</v>
      </c>
      <c r="AB89">
        <v>2</v>
      </c>
      <c r="AC89">
        <v>7</v>
      </c>
      <c r="AD89">
        <v>5</v>
      </c>
      <c r="AE89">
        <v>2</v>
      </c>
      <c r="AF89">
        <v>0</v>
      </c>
      <c r="AG89">
        <v>0</v>
      </c>
      <c r="AH89">
        <v>0</v>
      </c>
      <c r="AI89">
        <v>0</v>
      </c>
      <c r="AJ89">
        <v>7</v>
      </c>
      <c r="AK89">
        <v>78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496</v>
      </c>
      <c r="V90" s="4"/>
      <c r="W90" s="4"/>
      <c r="X90">
        <v>0</v>
      </c>
      <c r="Y90">
        <v>0</v>
      </c>
      <c r="Z90">
        <v>0</v>
      </c>
      <c r="AA90">
        <v>1</v>
      </c>
      <c r="AB90">
        <v>0</v>
      </c>
      <c r="AC90">
        <v>4</v>
      </c>
      <c r="AD90">
        <v>4</v>
      </c>
      <c r="AE90">
        <v>1</v>
      </c>
      <c r="AF90">
        <v>0</v>
      </c>
      <c r="AG90">
        <v>0</v>
      </c>
      <c r="AH90">
        <v>0</v>
      </c>
      <c r="AI90">
        <v>0</v>
      </c>
      <c r="AJ90">
        <v>5</v>
      </c>
      <c r="AK90">
        <v>79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7</v>
      </c>
      <c r="AD91">
        <v>3</v>
      </c>
      <c r="AE91">
        <v>5</v>
      </c>
      <c r="AF91">
        <v>2</v>
      </c>
      <c r="AG91">
        <v>0</v>
      </c>
      <c r="AH91">
        <v>1</v>
      </c>
      <c r="AI91">
        <v>0</v>
      </c>
      <c r="AJ91">
        <v>11</v>
      </c>
      <c r="AK91">
        <v>88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1</v>
      </c>
      <c r="AB92">
        <v>0</v>
      </c>
      <c r="AC92">
        <v>6</v>
      </c>
      <c r="AD92">
        <v>5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5</v>
      </c>
      <c r="AK92">
        <v>78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1</v>
      </c>
      <c r="AB93">
        <v>2</v>
      </c>
      <c r="AC93">
        <v>1</v>
      </c>
      <c r="AD93">
        <v>5</v>
      </c>
      <c r="AE93">
        <v>1</v>
      </c>
      <c r="AF93">
        <v>1</v>
      </c>
      <c r="AG93">
        <v>0</v>
      </c>
      <c r="AH93">
        <v>0</v>
      </c>
      <c r="AI93">
        <v>0</v>
      </c>
      <c r="AJ93">
        <v>7</v>
      </c>
      <c r="AK93">
        <v>80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4</v>
      </c>
      <c r="AC94">
        <v>9</v>
      </c>
      <c r="AD94">
        <v>2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2</v>
      </c>
      <c r="AK94">
        <v>74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2</v>
      </c>
      <c r="AC95">
        <v>4</v>
      </c>
      <c r="AD95">
        <v>6</v>
      </c>
      <c r="AE95">
        <v>2</v>
      </c>
      <c r="AF95">
        <v>1</v>
      </c>
      <c r="AG95">
        <v>0</v>
      </c>
      <c r="AH95">
        <v>0</v>
      </c>
      <c r="AI95">
        <v>0</v>
      </c>
      <c r="AJ95">
        <v>9</v>
      </c>
      <c r="AK95">
        <v>82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1</v>
      </c>
      <c r="AB96">
        <v>7</v>
      </c>
      <c r="AC96">
        <v>4</v>
      </c>
      <c r="AD96">
        <v>1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1</v>
      </c>
      <c r="AK96">
        <v>69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5</v>
      </c>
      <c r="AD97">
        <v>0</v>
      </c>
      <c r="AE97">
        <v>1</v>
      </c>
      <c r="AF97">
        <v>1</v>
      </c>
      <c r="AG97">
        <v>0</v>
      </c>
      <c r="AH97">
        <v>0</v>
      </c>
      <c r="AI97">
        <v>0</v>
      </c>
      <c r="AJ97">
        <v>2</v>
      </c>
      <c r="AK97">
        <v>82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3</v>
      </c>
      <c r="AC98">
        <v>1</v>
      </c>
      <c r="AD98">
        <v>1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</v>
      </c>
      <c r="AK98">
        <v>71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2</v>
      </c>
      <c r="AK99">
        <v>90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1</v>
      </c>
      <c r="AG101">
        <v>0</v>
      </c>
      <c r="AH101">
        <v>0</v>
      </c>
      <c r="AI101">
        <v>0</v>
      </c>
      <c r="AJ101">
        <v>1</v>
      </c>
      <c r="AK101">
        <v>105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1</v>
      </c>
      <c r="AC105">
        <v>1</v>
      </c>
      <c r="AD105">
        <v>0</v>
      </c>
      <c r="AE105">
        <v>1</v>
      </c>
      <c r="AF105">
        <v>0</v>
      </c>
      <c r="AG105">
        <v>0</v>
      </c>
      <c r="AH105">
        <v>0</v>
      </c>
      <c r="AI105">
        <v>0</v>
      </c>
      <c r="AJ105">
        <v>1</v>
      </c>
      <c r="AK105">
        <v>78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0</v>
      </c>
      <c r="AB106">
        <v>1</v>
      </c>
      <c r="AC106">
        <v>5</v>
      </c>
      <c r="AD106">
        <v>1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75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2</v>
      </c>
      <c r="AB107">
        <v>3</v>
      </c>
      <c r="AC107">
        <v>6</v>
      </c>
      <c r="AD107">
        <v>3</v>
      </c>
      <c r="AE107">
        <v>2</v>
      </c>
      <c r="AF107">
        <v>0</v>
      </c>
      <c r="AG107">
        <v>0</v>
      </c>
      <c r="AH107">
        <v>0</v>
      </c>
      <c r="AI107">
        <v>0</v>
      </c>
      <c r="AJ107">
        <v>5</v>
      </c>
      <c r="AK107">
        <v>75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0</v>
      </c>
      <c r="AA108">
        <v>0</v>
      </c>
      <c r="AB108">
        <v>5</v>
      </c>
      <c r="AC108">
        <v>5</v>
      </c>
      <c r="AD108">
        <v>6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6</v>
      </c>
      <c r="AK108">
        <v>76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0</v>
      </c>
      <c r="AA109">
        <v>1</v>
      </c>
      <c r="AB109">
        <v>5</v>
      </c>
      <c r="AC109">
        <v>9</v>
      </c>
      <c r="AD109">
        <v>4</v>
      </c>
      <c r="AE109">
        <v>0</v>
      </c>
      <c r="AF109">
        <v>1</v>
      </c>
      <c r="AG109">
        <v>0</v>
      </c>
      <c r="AH109">
        <v>0</v>
      </c>
      <c r="AI109">
        <v>0</v>
      </c>
      <c r="AJ109">
        <v>5</v>
      </c>
      <c r="AK109">
        <v>75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0</v>
      </c>
      <c r="AA110">
        <v>1</v>
      </c>
      <c r="AB110">
        <v>3</v>
      </c>
      <c r="AC110">
        <v>2</v>
      </c>
      <c r="AD110">
        <v>2</v>
      </c>
      <c r="AE110">
        <v>4</v>
      </c>
      <c r="AF110">
        <v>0</v>
      </c>
      <c r="AG110">
        <v>0</v>
      </c>
      <c r="AH110">
        <v>0</v>
      </c>
      <c r="AI110">
        <v>0</v>
      </c>
      <c r="AJ110">
        <v>6</v>
      </c>
      <c r="AK110">
        <v>79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0</v>
      </c>
      <c r="AA111">
        <v>2</v>
      </c>
      <c r="AB111">
        <v>6</v>
      </c>
      <c r="AC111">
        <v>4</v>
      </c>
      <c r="AD111">
        <v>4</v>
      </c>
      <c r="AE111">
        <v>1</v>
      </c>
      <c r="AF111">
        <v>0</v>
      </c>
      <c r="AG111">
        <v>1</v>
      </c>
      <c r="AH111">
        <v>0</v>
      </c>
      <c r="AI111">
        <v>0</v>
      </c>
      <c r="AJ111">
        <v>6</v>
      </c>
      <c r="AK111">
        <v>75</v>
      </c>
    </row>
    <row r="112" spans="12:37" ht="13.2" x14ac:dyDescent="0.25">
      <c r="L112" s="3"/>
      <c r="M112" s="3"/>
      <c r="V112" s="4"/>
      <c r="W112" s="4"/>
      <c r="X112">
        <v>0</v>
      </c>
      <c r="Y112">
        <v>0</v>
      </c>
      <c r="Z112">
        <v>0</v>
      </c>
      <c r="AA112">
        <v>4</v>
      </c>
      <c r="AB112">
        <v>3</v>
      </c>
      <c r="AC112">
        <v>4</v>
      </c>
      <c r="AD112">
        <v>1</v>
      </c>
      <c r="AE112">
        <v>2</v>
      </c>
      <c r="AF112">
        <v>0</v>
      </c>
      <c r="AG112">
        <v>0</v>
      </c>
      <c r="AH112">
        <v>1</v>
      </c>
      <c r="AI112">
        <v>0</v>
      </c>
      <c r="AJ112">
        <v>4</v>
      </c>
      <c r="AK112">
        <v>74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0</v>
      </c>
      <c r="AA113">
        <v>0</v>
      </c>
      <c r="AB113">
        <v>3</v>
      </c>
      <c r="AC113">
        <v>15</v>
      </c>
      <c r="AD113">
        <v>7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7</v>
      </c>
      <c r="AK113">
        <v>77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0</v>
      </c>
      <c r="Z114">
        <v>0</v>
      </c>
      <c r="AA114">
        <v>2</v>
      </c>
      <c r="AB114">
        <v>9</v>
      </c>
      <c r="AC114">
        <v>24</v>
      </c>
      <c r="AD114">
        <v>16</v>
      </c>
      <c r="AE114">
        <v>4</v>
      </c>
      <c r="AF114">
        <v>0</v>
      </c>
      <c r="AG114">
        <v>0</v>
      </c>
      <c r="AH114">
        <v>0</v>
      </c>
      <c r="AI114">
        <v>0</v>
      </c>
      <c r="AJ114">
        <v>20</v>
      </c>
      <c r="AK114">
        <v>77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1</v>
      </c>
      <c r="AB115">
        <v>7</v>
      </c>
      <c r="AC115">
        <v>12</v>
      </c>
      <c r="AD115">
        <v>6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8</v>
      </c>
      <c r="AK115">
        <v>75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0</v>
      </c>
      <c r="AA116">
        <v>2</v>
      </c>
      <c r="AB116">
        <v>3</v>
      </c>
      <c r="AC116">
        <v>3</v>
      </c>
      <c r="AD116">
        <v>6</v>
      </c>
      <c r="AE116">
        <v>4</v>
      </c>
      <c r="AF116">
        <v>1</v>
      </c>
      <c r="AG116">
        <v>0</v>
      </c>
      <c r="AH116">
        <v>0</v>
      </c>
      <c r="AI116">
        <v>0</v>
      </c>
      <c r="AJ116">
        <v>11</v>
      </c>
      <c r="AK116">
        <v>80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0</v>
      </c>
      <c r="AA117">
        <v>1</v>
      </c>
      <c r="AB117">
        <v>16</v>
      </c>
      <c r="AC117">
        <v>14</v>
      </c>
      <c r="AD117">
        <v>9</v>
      </c>
      <c r="AE117">
        <v>1</v>
      </c>
      <c r="AF117">
        <v>2</v>
      </c>
      <c r="AG117">
        <v>0</v>
      </c>
      <c r="AH117">
        <v>0</v>
      </c>
      <c r="AI117">
        <v>0</v>
      </c>
      <c r="AJ117">
        <v>12</v>
      </c>
      <c r="AK117">
        <v>75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1</v>
      </c>
      <c r="AB118">
        <v>14</v>
      </c>
      <c r="AC118">
        <v>15</v>
      </c>
      <c r="AD118">
        <v>19</v>
      </c>
      <c r="AE118">
        <v>8</v>
      </c>
      <c r="AF118">
        <v>1</v>
      </c>
      <c r="AG118">
        <v>0</v>
      </c>
      <c r="AH118">
        <v>0</v>
      </c>
      <c r="AI118">
        <v>0</v>
      </c>
      <c r="AJ118">
        <v>28</v>
      </c>
      <c r="AK118">
        <v>79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1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0</v>
      </c>
      <c r="AB119">
        <v>3</v>
      </c>
      <c r="AC119">
        <v>17</v>
      </c>
      <c r="AD119">
        <v>13</v>
      </c>
      <c r="AE119">
        <v>3</v>
      </c>
      <c r="AF119">
        <v>0</v>
      </c>
      <c r="AG119">
        <v>0</v>
      </c>
      <c r="AH119">
        <v>0</v>
      </c>
      <c r="AI119">
        <v>0</v>
      </c>
      <c r="AJ119">
        <v>16</v>
      </c>
      <c r="AK119">
        <v>79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1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3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4</v>
      </c>
      <c r="AB120">
        <v>3</v>
      </c>
      <c r="AC120">
        <v>9</v>
      </c>
      <c r="AD120">
        <v>5</v>
      </c>
      <c r="AE120">
        <v>1</v>
      </c>
      <c r="AF120">
        <v>2</v>
      </c>
      <c r="AG120">
        <v>0</v>
      </c>
      <c r="AH120">
        <v>0</v>
      </c>
      <c r="AI120">
        <v>0</v>
      </c>
      <c r="AJ120">
        <v>8</v>
      </c>
      <c r="AK120">
        <v>76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4</v>
      </c>
      <c r="I121" s="41">
        <f t="shared" si="35"/>
        <v>3</v>
      </c>
      <c r="J121" s="41">
        <f t="shared" si="36"/>
        <v>1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1</v>
      </c>
      <c r="AB121">
        <v>2</v>
      </c>
      <c r="AC121">
        <v>1</v>
      </c>
      <c r="AD121">
        <v>2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2</v>
      </c>
      <c r="AK121">
        <v>72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1</v>
      </c>
      <c r="G122" s="41">
        <f t="shared" si="33"/>
        <v>3</v>
      </c>
      <c r="H122" s="41">
        <f t="shared" si="34"/>
        <v>3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2</v>
      </c>
      <c r="AB122">
        <v>9</v>
      </c>
      <c r="AC122">
        <v>8</v>
      </c>
      <c r="AD122">
        <v>11</v>
      </c>
      <c r="AE122">
        <v>1</v>
      </c>
      <c r="AF122">
        <v>0</v>
      </c>
      <c r="AG122">
        <v>1</v>
      </c>
      <c r="AH122">
        <v>0</v>
      </c>
      <c r="AI122">
        <v>0</v>
      </c>
      <c r="AJ122">
        <v>13</v>
      </c>
      <c r="AK122">
        <v>76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4</v>
      </c>
      <c r="G123" s="41">
        <f t="shared" si="33"/>
        <v>3</v>
      </c>
      <c r="H123" s="41">
        <f t="shared" si="34"/>
        <v>6</v>
      </c>
      <c r="I123" s="41">
        <f t="shared" si="35"/>
        <v>1</v>
      </c>
      <c r="J123" s="41">
        <f t="shared" si="36"/>
        <v>1</v>
      </c>
      <c r="K123" s="41">
        <f t="shared" si="37"/>
        <v>1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1</v>
      </c>
      <c r="AB123">
        <v>0</v>
      </c>
      <c r="AC123">
        <v>3</v>
      </c>
      <c r="AD123">
        <v>4</v>
      </c>
      <c r="AE123">
        <v>1</v>
      </c>
      <c r="AF123">
        <v>0</v>
      </c>
      <c r="AG123">
        <v>0</v>
      </c>
      <c r="AH123">
        <v>0</v>
      </c>
      <c r="AI123">
        <v>0</v>
      </c>
      <c r="AJ123">
        <v>5</v>
      </c>
      <c r="AK123">
        <v>79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3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1</v>
      </c>
      <c r="AE124">
        <v>1</v>
      </c>
      <c r="AF124">
        <v>0</v>
      </c>
      <c r="AG124">
        <v>0</v>
      </c>
      <c r="AH124">
        <v>0</v>
      </c>
      <c r="AI124">
        <v>0</v>
      </c>
      <c r="AJ124">
        <v>2</v>
      </c>
      <c r="AK124">
        <v>85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1</v>
      </c>
      <c r="G125" s="41">
        <f t="shared" si="33"/>
        <v>0</v>
      </c>
      <c r="H125" s="41">
        <f t="shared" si="34"/>
        <v>3</v>
      </c>
      <c r="I125" s="41">
        <f t="shared" si="35"/>
        <v>2</v>
      </c>
      <c r="J125" s="41">
        <f t="shared" si="36"/>
        <v>1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0</v>
      </c>
      <c r="G126" s="41">
        <f t="shared" si="33"/>
        <v>4</v>
      </c>
      <c r="H126" s="41">
        <f t="shared" si="34"/>
        <v>2</v>
      </c>
      <c r="I126" s="41">
        <f t="shared" si="35"/>
        <v>2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0</v>
      </c>
      <c r="F127" s="41">
        <f t="shared" si="32"/>
        <v>0</v>
      </c>
      <c r="G127" s="41">
        <f t="shared" si="33"/>
        <v>3</v>
      </c>
      <c r="H127" s="41">
        <f t="shared" si="34"/>
        <v>2</v>
      </c>
      <c r="I127" s="41">
        <f t="shared" si="35"/>
        <v>9</v>
      </c>
      <c r="J127" s="41">
        <f t="shared" si="36"/>
        <v>5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0</v>
      </c>
      <c r="G128" s="41">
        <f t="shared" si="33"/>
        <v>1</v>
      </c>
      <c r="H128" s="41">
        <f t="shared" si="34"/>
        <v>13</v>
      </c>
      <c r="I128" s="41">
        <f t="shared" si="35"/>
        <v>8</v>
      </c>
      <c r="J128" s="41">
        <f t="shared" si="36"/>
        <v>2</v>
      </c>
      <c r="K128" s="41">
        <f t="shared" si="37"/>
        <v>1</v>
      </c>
      <c r="L128" s="41">
        <f t="shared" si="38"/>
        <v>1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0</v>
      </c>
      <c r="G129" s="41">
        <f t="shared" si="33"/>
        <v>8</v>
      </c>
      <c r="H129" s="41">
        <f t="shared" si="34"/>
        <v>8</v>
      </c>
      <c r="I129" s="41">
        <f t="shared" si="35"/>
        <v>6</v>
      </c>
      <c r="J129" s="41">
        <f t="shared" si="36"/>
        <v>1</v>
      </c>
      <c r="K129" s="41">
        <f t="shared" si="37"/>
        <v>1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2</v>
      </c>
      <c r="AC129">
        <v>2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70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1</v>
      </c>
      <c r="F130" s="41">
        <f t="shared" si="32"/>
        <v>0</v>
      </c>
      <c r="G130" s="41">
        <f t="shared" si="33"/>
        <v>0</v>
      </c>
      <c r="H130" s="41">
        <f t="shared" si="34"/>
        <v>2</v>
      </c>
      <c r="I130" s="41">
        <f t="shared" si="35"/>
        <v>11</v>
      </c>
      <c r="J130" s="41">
        <f t="shared" si="36"/>
        <v>4</v>
      </c>
      <c r="K130" s="41">
        <f t="shared" si="37"/>
        <v>2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2</v>
      </c>
      <c r="AB130">
        <v>5</v>
      </c>
      <c r="AC130">
        <v>7</v>
      </c>
      <c r="AD130">
        <v>0</v>
      </c>
      <c r="AE130">
        <v>3</v>
      </c>
      <c r="AF130">
        <v>0</v>
      </c>
      <c r="AG130">
        <v>0</v>
      </c>
      <c r="AH130">
        <v>0</v>
      </c>
      <c r="AI130">
        <v>0</v>
      </c>
      <c r="AJ130">
        <v>3</v>
      </c>
      <c r="AK130">
        <v>73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3</v>
      </c>
      <c r="G131" s="41">
        <f t="shared" si="33"/>
        <v>5</v>
      </c>
      <c r="H131" s="41">
        <f t="shared" si="34"/>
        <v>4</v>
      </c>
      <c r="I131" s="41">
        <f t="shared" si="35"/>
        <v>7</v>
      </c>
      <c r="J131" s="41">
        <f t="shared" si="36"/>
        <v>1</v>
      </c>
      <c r="K131" s="41">
        <f t="shared" si="37"/>
        <v>2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1</v>
      </c>
      <c r="AA131">
        <v>1</v>
      </c>
      <c r="AB131">
        <v>3</v>
      </c>
      <c r="AC131">
        <v>7</v>
      </c>
      <c r="AD131">
        <v>2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2</v>
      </c>
      <c r="AK131">
        <v>71</v>
      </c>
    </row>
    <row r="132" spans="2:37" ht="13.2" x14ac:dyDescent="0.25">
      <c r="B132" s="16" t="s">
        <v>35</v>
      </c>
      <c r="C132" s="20">
        <f t="shared" si="41"/>
        <v>1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4</v>
      </c>
      <c r="H132" s="41">
        <f t="shared" si="34"/>
        <v>8</v>
      </c>
      <c r="I132" s="41">
        <f t="shared" si="35"/>
        <v>5</v>
      </c>
      <c r="J132" s="41">
        <f t="shared" si="36"/>
        <v>2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0</v>
      </c>
      <c r="AA132">
        <v>2</v>
      </c>
      <c r="AB132">
        <v>6</v>
      </c>
      <c r="AC132">
        <v>4</v>
      </c>
      <c r="AD132">
        <v>4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4</v>
      </c>
      <c r="AK132">
        <v>71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2</v>
      </c>
      <c r="G133" s="41">
        <f t="shared" si="33"/>
        <v>4</v>
      </c>
      <c r="H133" s="41">
        <f t="shared" si="34"/>
        <v>7</v>
      </c>
      <c r="I133" s="41">
        <f t="shared" si="35"/>
        <v>6</v>
      </c>
      <c r="J133" s="41">
        <f t="shared" si="36"/>
        <v>3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0</v>
      </c>
      <c r="AA133">
        <v>1</v>
      </c>
      <c r="AB133">
        <v>7</v>
      </c>
      <c r="AC133">
        <v>6</v>
      </c>
      <c r="AD133">
        <v>5</v>
      </c>
      <c r="AE133">
        <v>1</v>
      </c>
      <c r="AF133">
        <v>0</v>
      </c>
      <c r="AG133">
        <v>0</v>
      </c>
      <c r="AH133">
        <v>0</v>
      </c>
      <c r="AI133">
        <v>0</v>
      </c>
      <c r="AJ133">
        <v>6</v>
      </c>
      <c r="AK133">
        <v>74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1</v>
      </c>
      <c r="G134" s="41">
        <f t="shared" si="33"/>
        <v>5</v>
      </c>
      <c r="H134" s="41">
        <f t="shared" si="34"/>
        <v>5</v>
      </c>
      <c r="I134" s="41">
        <f t="shared" si="35"/>
        <v>8</v>
      </c>
      <c r="J134" s="41">
        <f t="shared" si="36"/>
        <v>2</v>
      </c>
      <c r="K134" s="41">
        <f t="shared" si="37"/>
        <v>2</v>
      </c>
      <c r="L134" s="41">
        <f t="shared" si="38"/>
        <v>1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0</v>
      </c>
      <c r="AA134">
        <v>1</v>
      </c>
      <c r="AB134">
        <v>8</v>
      </c>
      <c r="AC134">
        <v>5</v>
      </c>
      <c r="AD134">
        <v>2</v>
      </c>
      <c r="AE134">
        <v>0</v>
      </c>
      <c r="AF134">
        <v>1</v>
      </c>
      <c r="AG134">
        <v>0</v>
      </c>
      <c r="AH134">
        <v>0</v>
      </c>
      <c r="AI134">
        <v>0</v>
      </c>
      <c r="AJ134">
        <v>3</v>
      </c>
      <c r="AK134">
        <v>72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0</v>
      </c>
      <c r="H135" s="41">
        <f t="shared" si="34"/>
        <v>4</v>
      </c>
      <c r="I135" s="41">
        <f t="shared" si="35"/>
        <v>5</v>
      </c>
      <c r="J135" s="41">
        <f t="shared" si="36"/>
        <v>2</v>
      </c>
      <c r="K135" s="41">
        <f t="shared" si="37"/>
        <v>1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0</v>
      </c>
      <c r="AA135">
        <v>0</v>
      </c>
      <c r="AB135">
        <v>2</v>
      </c>
      <c r="AC135">
        <v>4</v>
      </c>
      <c r="AD135">
        <v>5</v>
      </c>
      <c r="AE135">
        <v>1</v>
      </c>
      <c r="AF135">
        <v>0</v>
      </c>
      <c r="AG135">
        <v>0</v>
      </c>
      <c r="AH135">
        <v>0</v>
      </c>
      <c r="AI135">
        <v>0</v>
      </c>
      <c r="AJ135">
        <v>6</v>
      </c>
      <c r="AK135">
        <v>79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1</v>
      </c>
      <c r="G136" s="41">
        <f t="shared" si="33"/>
        <v>2</v>
      </c>
      <c r="H136" s="41">
        <f t="shared" si="34"/>
        <v>3</v>
      </c>
      <c r="I136" s="41">
        <f t="shared" si="35"/>
        <v>3</v>
      </c>
      <c r="J136" s="41">
        <f t="shared" si="36"/>
        <v>4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0</v>
      </c>
      <c r="AA136">
        <v>2</v>
      </c>
      <c r="AB136">
        <v>9</v>
      </c>
      <c r="AC136">
        <v>4</v>
      </c>
      <c r="AD136">
        <v>4</v>
      </c>
      <c r="AE136">
        <v>2</v>
      </c>
      <c r="AF136">
        <v>0</v>
      </c>
      <c r="AG136">
        <v>0</v>
      </c>
      <c r="AH136">
        <v>0</v>
      </c>
      <c r="AI136">
        <v>0</v>
      </c>
      <c r="AJ136">
        <v>6</v>
      </c>
      <c r="AK136">
        <v>73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4</v>
      </c>
      <c r="H137" s="41">
        <f t="shared" si="34"/>
        <v>4</v>
      </c>
      <c r="I137" s="41">
        <f t="shared" si="35"/>
        <v>1</v>
      </c>
      <c r="J137" s="41">
        <f t="shared" si="36"/>
        <v>2</v>
      </c>
      <c r="K137" s="41">
        <f t="shared" si="37"/>
        <v>1</v>
      </c>
      <c r="L137" s="41">
        <f t="shared" si="38"/>
        <v>0</v>
      </c>
      <c r="M137" s="41">
        <f t="shared" si="39"/>
        <v>0</v>
      </c>
      <c r="N137" s="41">
        <f t="shared" si="40"/>
        <v>1</v>
      </c>
      <c r="V137" s="4"/>
      <c r="W137" s="4"/>
      <c r="X137">
        <v>0</v>
      </c>
      <c r="Y137">
        <v>0</v>
      </c>
      <c r="Z137">
        <v>0</v>
      </c>
      <c r="AA137">
        <v>4</v>
      </c>
      <c r="AB137">
        <v>8</v>
      </c>
      <c r="AC137">
        <v>11</v>
      </c>
      <c r="AD137">
        <v>6</v>
      </c>
      <c r="AE137">
        <v>4</v>
      </c>
      <c r="AF137">
        <v>0</v>
      </c>
      <c r="AG137">
        <v>0</v>
      </c>
      <c r="AH137">
        <v>0</v>
      </c>
      <c r="AI137">
        <v>0</v>
      </c>
      <c r="AJ137">
        <v>10</v>
      </c>
      <c r="AK137">
        <v>74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5</v>
      </c>
      <c r="H138" s="41">
        <f t="shared" si="34"/>
        <v>5</v>
      </c>
      <c r="I138" s="41">
        <f t="shared" si="35"/>
        <v>4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0</v>
      </c>
      <c r="AA138">
        <v>4</v>
      </c>
      <c r="AB138">
        <v>15</v>
      </c>
      <c r="AC138">
        <v>19</v>
      </c>
      <c r="AD138">
        <v>11</v>
      </c>
      <c r="AE138">
        <v>0</v>
      </c>
      <c r="AF138">
        <v>1</v>
      </c>
      <c r="AG138">
        <v>0</v>
      </c>
      <c r="AH138">
        <v>0</v>
      </c>
      <c r="AI138">
        <v>0</v>
      </c>
      <c r="AJ138">
        <v>12</v>
      </c>
      <c r="AK138">
        <v>73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1</v>
      </c>
      <c r="H139" s="41">
        <f t="shared" si="34"/>
        <v>0</v>
      </c>
      <c r="I139" s="41">
        <f t="shared" si="35"/>
        <v>1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5</v>
      </c>
      <c r="AB139">
        <v>7</v>
      </c>
      <c r="AC139">
        <v>4</v>
      </c>
      <c r="AD139">
        <v>2</v>
      </c>
      <c r="AE139">
        <v>2</v>
      </c>
      <c r="AF139">
        <v>0</v>
      </c>
      <c r="AG139">
        <v>0</v>
      </c>
      <c r="AH139">
        <v>0</v>
      </c>
      <c r="AI139">
        <v>0</v>
      </c>
      <c r="AJ139">
        <v>4</v>
      </c>
      <c r="AK139">
        <v>70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2</v>
      </c>
      <c r="I140" s="41">
        <f t="shared" si="35"/>
        <v>1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0</v>
      </c>
      <c r="AA140">
        <v>3</v>
      </c>
      <c r="AB140">
        <v>7</v>
      </c>
      <c r="AC140">
        <v>11</v>
      </c>
      <c r="AD140">
        <v>4</v>
      </c>
      <c r="AE140">
        <v>2</v>
      </c>
      <c r="AF140">
        <v>1</v>
      </c>
      <c r="AG140">
        <v>0</v>
      </c>
      <c r="AH140">
        <v>0</v>
      </c>
      <c r="AI140">
        <v>0</v>
      </c>
      <c r="AJ140">
        <v>7</v>
      </c>
      <c r="AK140">
        <v>74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3</v>
      </c>
      <c r="I141" s="41">
        <f t="shared" si="35"/>
        <v>1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1</v>
      </c>
      <c r="AB141">
        <v>15</v>
      </c>
      <c r="AC141">
        <v>19</v>
      </c>
      <c r="AD141">
        <v>9</v>
      </c>
      <c r="AE141">
        <v>4</v>
      </c>
      <c r="AF141">
        <v>0</v>
      </c>
      <c r="AG141">
        <v>1</v>
      </c>
      <c r="AH141">
        <v>1</v>
      </c>
      <c r="AI141">
        <v>0</v>
      </c>
      <c r="AJ141">
        <v>15</v>
      </c>
      <c r="AK141">
        <v>77</v>
      </c>
    </row>
    <row r="142" spans="2:37" ht="14.4" thickTop="1" thickBot="1" x14ac:dyDescent="0.3">
      <c r="B142" s="52" t="s">
        <v>62</v>
      </c>
      <c r="C142" s="53">
        <f t="shared" ref="C142:J142" si="42">SUM(C118:C141)</f>
        <v>1</v>
      </c>
      <c r="D142" s="53">
        <f t="shared" si="42"/>
        <v>0</v>
      </c>
      <c r="E142" s="53">
        <f t="shared" si="42"/>
        <v>1</v>
      </c>
      <c r="F142" s="53">
        <f t="shared" si="42"/>
        <v>14</v>
      </c>
      <c r="G142" s="53">
        <f t="shared" si="42"/>
        <v>53</v>
      </c>
      <c r="H142" s="53">
        <f t="shared" si="42"/>
        <v>91</v>
      </c>
      <c r="I142" s="53">
        <f t="shared" si="42"/>
        <v>84</v>
      </c>
      <c r="J142" s="53">
        <f t="shared" si="42"/>
        <v>34</v>
      </c>
      <c r="K142" s="53">
        <f>SUM(K118:K141)</f>
        <v>11</v>
      </c>
      <c r="L142" s="53">
        <f>SUM(L118:L141)</f>
        <v>2</v>
      </c>
      <c r="M142" s="53">
        <f>SUM(M118:M141)</f>
        <v>0</v>
      </c>
      <c r="N142" s="53">
        <f>SUM(N118:N141)</f>
        <v>1</v>
      </c>
      <c r="V142" s="4"/>
      <c r="W142" s="4"/>
      <c r="X142">
        <v>0</v>
      </c>
      <c r="Y142">
        <v>0</v>
      </c>
      <c r="Z142">
        <v>0</v>
      </c>
      <c r="AA142">
        <v>4</v>
      </c>
      <c r="AB142">
        <v>9</v>
      </c>
      <c r="AC142">
        <v>25</v>
      </c>
      <c r="AD142">
        <v>18</v>
      </c>
      <c r="AE142">
        <v>2</v>
      </c>
      <c r="AF142">
        <v>3</v>
      </c>
      <c r="AG142">
        <v>0</v>
      </c>
      <c r="AH142">
        <v>0</v>
      </c>
      <c r="AI142">
        <v>0</v>
      </c>
      <c r="AJ142">
        <v>23</v>
      </c>
      <c r="AK142">
        <v>77</v>
      </c>
    </row>
    <row r="143" spans="2:37" ht="13.8" thickTop="1" x14ac:dyDescent="0.25">
      <c r="B143" s="16" t="s">
        <v>5</v>
      </c>
      <c r="C143" s="62">
        <f>C142/N145</f>
        <v>3.4246575342465752E-3</v>
      </c>
      <c r="D143" s="62">
        <f>D142/N145</f>
        <v>0</v>
      </c>
      <c r="E143" s="62">
        <f>E142/N145</f>
        <v>3.4246575342465752E-3</v>
      </c>
      <c r="F143" s="62">
        <f>F142/N145</f>
        <v>4.7945205479452052E-2</v>
      </c>
      <c r="G143" s="62">
        <f>G142/N145</f>
        <v>0.1815068493150685</v>
      </c>
      <c r="H143" s="62">
        <f>H142/N145</f>
        <v>0.31164383561643838</v>
      </c>
      <c r="I143" s="62">
        <f>I142/N145</f>
        <v>0.28767123287671231</v>
      </c>
      <c r="J143" s="62">
        <f>J142/N145</f>
        <v>0.11643835616438356</v>
      </c>
      <c r="K143" s="62">
        <f>K142/N145</f>
        <v>3.7671232876712327E-2</v>
      </c>
      <c r="L143" s="62">
        <f>L142/N145</f>
        <v>6.8493150684931503E-3</v>
      </c>
      <c r="M143" s="62">
        <f>M142/N145</f>
        <v>0</v>
      </c>
      <c r="N143" s="62">
        <f>N142/N145</f>
        <v>3.4246575342465752E-3</v>
      </c>
      <c r="V143" s="4"/>
      <c r="W143" s="4"/>
      <c r="X143">
        <v>0</v>
      </c>
      <c r="Y143">
        <v>0</v>
      </c>
      <c r="Z143">
        <v>0</v>
      </c>
      <c r="AA143">
        <v>1</v>
      </c>
      <c r="AB143">
        <v>5</v>
      </c>
      <c r="AC143">
        <v>19</v>
      </c>
      <c r="AD143">
        <v>9</v>
      </c>
      <c r="AE143">
        <v>5</v>
      </c>
      <c r="AF143">
        <v>0</v>
      </c>
      <c r="AG143">
        <v>1</v>
      </c>
      <c r="AH143">
        <v>0</v>
      </c>
      <c r="AI143">
        <v>0</v>
      </c>
      <c r="AJ143">
        <v>15</v>
      </c>
      <c r="AK143">
        <v>79</v>
      </c>
    </row>
    <row r="144" spans="2:37" ht="13.8" thickBot="1" x14ac:dyDescent="0.3">
      <c r="B144" s="25" t="s">
        <v>63</v>
      </c>
      <c r="C144" s="63">
        <f t="shared" ref="C144:J144" si="43">C142/24</f>
        <v>4.1666666666666664E-2</v>
      </c>
      <c r="D144" s="63">
        <f t="shared" si="43"/>
        <v>0</v>
      </c>
      <c r="E144" s="63">
        <f t="shared" si="43"/>
        <v>4.1666666666666664E-2</v>
      </c>
      <c r="F144" s="63">
        <f t="shared" si="43"/>
        <v>0.58333333333333337</v>
      </c>
      <c r="G144" s="63">
        <f t="shared" si="43"/>
        <v>2.2083333333333335</v>
      </c>
      <c r="H144" s="63">
        <f t="shared" si="43"/>
        <v>3.7916666666666665</v>
      </c>
      <c r="I144" s="63">
        <f t="shared" si="43"/>
        <v>3.5</v>
      </c>
      <c r="J144" s="63">
        <f t="shared" si="43"/>
        <v>1.4166666666666667</v>
      </c>
      <c r="K144" s="63">
        <f>K142/24</f>
        <v>0.45833333333333331</v>
      </c>
      <c r="L144" s="63">
        <f>L142/24</f>
        <v>8.3333333333333329E-2</v>
      </c>
      <c r="M144" s="63">
        <f>M142/24</f>
        <v>0</v>
      </c>
      <c r="N144" s="63">
        <f>N142/24</f>
        <v>4.1666666666666664E-2</v>
      </c>
      <c r="V144" s="4"/>
      <c r="W144" s="4"/>
      <c r="X144">
        <v>0</v>
      </c>
      <c r="Y144">
        <v>0</v>
      </c>
      <c r="Z144">
        <v>0</v>
      </c>
      <c r="AA144">
        <v>2</v>
      </c>
      <c r="AB144">
        <v>1</v>
      </c>
      <c r="AC144">
        <v>2</v>
      </c>
      <c r="AD144">
        <v>5</v>
      </c>
      <c r="AE144">
        <v>0</v>
      </c>
      <c r="AF144">
        <v>2</v>
      </c>
      <c r="AG144">
        <v>0</v>
      </c>
      <c r="AH144">
        <v>0</v>
      </c>
      <c r="AI144">
        <v>0</v>
      </c>
      <c r="AJ144">
        <v>7</v>
      </c>
      <c r="AK144">
        <v>80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292</v>
      </c>
      <c r="V145" s="4"/>
      <c r="W145" s="4"/>
      <c r="X145">
        <v>0</v>
      </c>
      <c r="Y145">
        <v>0</v>
      </c>
      <c r="Z145">
        <v>1</v>
      </c>
      <c r="AA145">
        <v>0</v>
      </c>
      <c r="AB145">
        <v>0</v>
      </c>
      <c r="AC145">
        <v>3</v>
      </c>
      <c r="AD145">
        <v>2</v>
      </c>
      <c r="AE145">
        <v>2</v>
      </c>
      <c r="AF145">
        <v>0</v>
      </c>
      <c r="AG145">
        <v>0</v>
      </c>
      <c r="AH145">
        <v>0</v>
      </c>
      <c r="AI145">
        <v>0</v>
      </c>
      <c r="AJ145">
        <v>4</v>
      </c>
      <c r="AK145">
        <v>79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1</v>
      </c>
      <c r="AB146">
        <v>6</v>
      </c>
      <c r="AC146">
        <v>5</v>
      </c>
      <c r="AD146">
        <v>15</v>
      </c>
      <c r="AE146">
        <v>3</v>
      </c>
      <c r="AF146">
        <v>0</v>
      </c>
      <c r="AG146">
        <v>0</v>
      </c>
      <c r="AH146">
        <v>0</v>
      </c>
      <c r="AI146">
        <v>0</v>
      </c>
      <c r="AJ146">
        <v>18</v>
      </c>
      <c r="AK146">
        <v>79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0</v>
      </c>
      <c r="AB147">
        <v>3</v>
      </c>
      <c r="AC147">
        <v>1</v>
      </c>
      <c r="AD147">
        <v>1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1</v>
      </c>
      <c r="AK147">
        <v>71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1</v>
      </c>
      <c r="AK148">
        <v>85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2</v>
      </c>
      <c r="AC153">
        <v>3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71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1</v>
      </c>
      <c r="AA154">
        <v>1</v>
      </c>
      <c r="AB154">
        <v>3</v>
      </c>
      <c r="AC154">
        <v>11</v>
      </c>
      <c r="AD154">
        <v>4</v>
      </c>
      <c r="AE154">
        <v>2</v>
      </c>
      <c r="AF154">
        <v>0</v>
      </c>
      <c r="AG154">
        <v>0</v>
      </c>
      <c r="AH154">
        <v>0</v>
      </c>
      <c r="AI154">
        <v>0</v>
      </c>
      <c r="AJ154">
        <v>6</v>
      </c>
      <c r="AK154">
        <v>75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0</v>
      </c>
      <c r="AA155">
        <v>0</v>
      </c>
      <c r="AB155">
        <v>6</v>
      </c>
      <c r="AC155">
        <v>3</v>
      </c>
      <c r="AD155">
        <v>3</v>
      </c>
      <c r="AE155">
        <v>2</v>
      </c>
      <c r="AF155">
        <v>0</v>
      </c>
      <c r="AG155">
        <v>0</v>
      </c>
      <c r="AH155">
        <v>0</v>
      </c>
      <c r="AI155">
        <v>0</v>
      </c>
      <c r="AJ155">
        <v>5</v>
      </c>
      <c r="AK155">
        <v>76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0</v>
      </c>
      <c r="AA156">
        <v>1</v>
      </c>
      <c r="AB156">
        <v>9</v>
      </c>
      <c r="AC156">
        <v>6</v>
      </c>
      <c r="AD156">
        <v>6</v>
      </c>
      <c r="AE156">
        <v>3</v>
      </c>
      <c r="AF156">
        <v>0</v>
      </c>
      <c r="AG156">
        <v>0</v>
      </c>
      <c r="AH156">
        <v>0</v>
      </c>
      <c r="AI156">
        <v>0</v>
      </c>
      <c r="AJ156">
        <v>9</v>
      </c>
      <c r="AK156">
        <v>75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0</v>
      </c>
      <c r="AA157">
        <v>4</v>
      </c>
      <c r="AB157">
        <v>6</v>
      </c>
      <c r="AC157">
        <v>5</v>
      </c>
      <c r="AD157">
        <v>5</v>
      </c>
      <c r="AE157">
        <v>1</v>
      </c>
      <c r="AF157">
        <v>0</v>
      </c>
      <c r="AG157">
        <v>0</v>
      </c>
      <c r="AH157">
        <v>0</v>
      </c>
      <c r="AI157">
        <v>0</v>
      </c>
      <c r="AJ157">
        <v>6</v>
      </c>
      <c r="AK157">
        <v>72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0</v>
      </c>
      <c r="AA158">
        <v>3</v>
      </c>
      <c r="AB158">
        <v>2</v>
      </c>
      <c r="AC158">
        <v>2</v>
      </c>
      <c r="AD158">
        <v>2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3</v>
      </c>
      <c r="AK158">
        <v>71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0</v>
      </c>
      <c r="AA159">
        <v>3</v>
      </c>
      <c r="AB159">
        <v>4</v>
      </c>
      <c r="AC159">
        <v>9</v>
      </c>
      <c r="AD159">
        <v>1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3</v>
      </c>
      <c r="AK159">
        <v>72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0</v>
      </c>
      <c r="AA160">
        <v>1</v>
      </c>
      <c r="AB160">
        <v>7</v>
      </c>
      <c r="AC160">
        <v>8</v>
      </c>
      <c r="AD160">
        <v>6</v>
      </c>
      <c r="AE160">
        <v>2</v>
      </c>
      <c r="AF160">
        <v>0</v>
      </c>
      <c r="AG160">
        <v>0</v>
      </c>
      <c r="AH160">
        <v>0</v>
      </c>
      <c r="AI160">
        <v>0</v>
      </c>
      <c r="AJ160">
        <v>8</v>
      </c>
      <c r="AK160">
        <v>75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1</v>
      </c>
      <c r="AA161">
        <v>0</v>
      </c>
      <c r="AB161">
        <v>5</v>
      </c>
      <c r="AC161">
        <v>8</v>
      </c>
      <c r="AD161">
        <v>8</v>
      </c>
      <c r="AE161">
        <v>1</v>
      </c>
      <c r="AF161">
        <v>1</v>
      </c>
      <c r="AG161">
        <v>0</v>
      </c>
      <c r="AH161">
        <v>0</v>
      </c>
      <c r="AI161">
        <v>0</v>
      </c>
      <c r="AJ161">
        <v>10</v>
      </c>
      <c r="AK161">
        <v>77</v>
      </c>
    </row>
    <row r="162" spans="2:37" ht="13.2" x14ac:dyDescent="0.25">
      <c r="L162" s="3"/>
      <c r="M162" s="3"/>
      <c r="V162" s="4"/>
      <c r="W162" s="4"/>
      <c r="X162">
        <v>0</v>
      </c>
      <c r="Y162">
        <v>4</v>
      </c>
      <c r="Z162">
        <v>1</v>
      </c>
      <c r="AA162">
        <v>5</v>
      </c>
      <c r="AB162">
        <v>6</v>
      </c>
      <c r="AC162">
        <v>22</v>
      </c>
      <c r="AD162">
        <v>9</v>
      </c>
      <c r="AE162">
        <v>3</v>
      </c>
      <c r="AF162">
        <v>1</v>
      </c>
      <c r="AG162">
        <v>0</v>
      </c>
      <c r="AH162">
        <v>0</v>
      </c>
      <c r="AI162">
        <v>0</v>
      </c>
      <c r="AJ162">
        <v>13</v>
      </c>
      <c r="AK162">
        <v>72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0</v>
      </c>
      <c r="AA163">
        <v>2</v>
      </c>
      <c r="AB163">
        <v>9</v>
      </c>
      <c r="AC163">
        <v>11</v>
      </c>
      <c r="AD163">
        <v>10</v>
      </c>
      <c r="AE163">
        <v>3</v>
      </c>
      <c r="AF163">
        <v>0</v>
      </c>
      <c r="AG163">
        <v>0</v>
      </c>
      <c r="AH163">
        <v>0</v>
      </c>
      <c r="AI163">
        <v>0</v>
      </c>
      <c r="AJ163">
        <v>13</v>
      </c>
      <c r="AK163">
        <v>76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0</v>
      </c>
      <c r="AA164">
        <v>7</v>
      </c>
      <c r="AB164">
        <v>3</v>
      </c>
      <c r="AC164">
        <v>10</v>
      </c>
      <c r="AD164">
        <v>5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5</v>
      </c>
      <c r="AK164">
        <v>70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0</v>
      </c>
      <c r="AA165">
        <v>1</v>
      </c>
      <c r="AB165">
        <v>9</v>
      </c>
      <c r="AC165">
        <v>24</v>
      </c>
      <c r="AD165">
        <v>12</v>
      </c>
      <c r="AE165">
        <v>2</v>
      </c>
      <c r="AF165">
        <v>0</v>
      </c>
      <c r="AG165">
        <v>0</v>
      </c>
      <c r="AH165">
        <v>0</v>
      </c>
      <c r="AI165">
        <v>0</v>
      </c>
      <c r="AJ165">
        <v>14</v>
      </c>
      <c r="AK165">
        <v>76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5</v>
      </c>
      <c r="AB166">
        <v>7</v>
      </c>
      <c r="AC166">
        <v>18</v>
      </c>
      <c r="AD166">
        <v>18</v>
      </c>
      <c r="AE166">
        <v>11</v>
      </c>
      <c r="AF166">
        <v>1</v>
      </c>
      <c r="AG166">
        <v>1</v>
      </c>
      <c r="AH166">
        <v>0</v>
      </c>
      <c r="AI166">
        <v>0</v>
      </c>
      <c r="AJ166">
        <v>31</v>
      </c>
      <c r="AK166">
        <v>80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0</v>
      </c>
      <c r="AB167">
        <v>5</v>
      </c>
      <c r="AC167">
        <v>22</v>
      </c>
      <c r="AD167">
        <v>13</v>
      </c>
      <c r="AE167">
        <v>7</v>
      </c>
      <c r="AF167">
        <v>0</v>
      </c>
      <c r="AG167">
        <v>0</v>
      </c>
      <c r="AH167">
        <v>0</v>
      </c>
      <c r="AI167">
        <v>0</v>
      </c>
      <c r="AJ167">
        <v>20</v>
      </c>
      <c r="AK167">
        <v>80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1</v>
      </c>
      <c r="AB168">
        <v>2</v>
      </c>
      <c r="AC168">
        <v>11</v>
      </c>
      <c r="AD168">
        <v>4</v>
      </c>
      <c r="AE168">
        <v>2</v>
      </c>
      <c r="AF168">
        <v>0</v>
      </c>
      <c r="AG168">
        <v>0</v>
      </c>
      <c r="AH168">
        <v>0</v>
      </c>
      <c r="AI168">
        <v>0</v>
      </c>
      <c r="AJ168">
        <v>6</v>
      </c>
      <c r="AK168">
        <v>77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2</v>
      </c>
      <c r="AB169">
        <v>2</v>
      </c>
      <c r="AC169">
        <v>4</v>
      </c>
      <c r="AD169">
        <v>1</v>
      </c>
      <c r="AE169">
        <v>1</v>
      </c>
      <c r="AF169">
        <v>0</v>
      </c>
      <c r="AG169">
        <v>0</v>
      </c>
      <c r="AH169">
        <v>0</v>
      </c>
      <c r="AI169">
        <v>0</v>
      </c>
      <c r="AJ169">
        <v>2</v>
      </c>
      <c r="AK169">
        <v>72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2</v>
      </c>
      <c r="AB170">
        <v>8</v>
      </c>
      <c r="AC170">
        <v>12</v>
      </c>
      <c r="AD170">
        <v>7</v>
      </c>
      <c r="AE170">
        <v>3</v>
      </c>
      <c r="AF170">
        <v>0</v>
      </c>
      <c r="AG170">
        <v>0</v>
      </c>
      <c r="AH170">
        <v>0</v>
      </c>
      <c r="AI170">
        <v>0</v>
      </c>
      <c r="AJ170">
        <v>10</v>
      </c>
      <c r="AK170">
        <v>75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1</v>
      </c>
      <c r="AB171">
        <v>3</v>
      </c>
      <c r="AC171">
        <v>1</v>
      </c>
      <c r="AD171">
        <v>4</v>
      </c>
      <c r="AE171">
        <v>1</v>
      </c>
      <c r="AF171">
        <v>0</v>
      </c>
      <c r="AG171">
        <v>0</v>
      </c>
      <c r="AH171">
        <v>0</v>
      </c>
      <c r="AI171">
        <v>0</v>
      </c>
      <c r="AJ171">
        <v>5</v>
      </c>
      <c r="AK171">
        <v>76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1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1</v>
      </c>
      <c r="F177" s="41">
        <f t="shared" si="47"/>
        <v>0</v>
      </c>
      <c r="G177" s="41">
        <f t="shared" si="48"/>
        <v>1</v>
      </c>
      <c r="H177" s="41">
        <f t="shared" si="49"/>
        <v>5</v>
      </c>
      <c r="I177" s="41">
        <f t="shared" si="50"/>
        <v>1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1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2</v>
      </c>
      <c r="H179" s="41">
        <f t="shared" si="49"/>
        <v>1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2</v>
      </c>
      <c r="I182" s="41">
        <f t="shared" si="50"/>
        <v>2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1</v>
      </c>
      <c r="H183" s="41">
        <f t="shared" si="49"/>
        <v>3</v>
      </c>
      <c r="I183" s="41">
        <f t="shared" si="50"/>
        <v>3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1</v>
      </c>
      <c r="G184" s="41">
        <f t="shared" si="48"/>
        <v>1</v>
      </c>
      <c r="H184" s="41">
        <f t="shared" si="49"/>
        <v>3</v>
      </c>
      <c r="I184" s="41">
        <f t="shared" si="50"/>
        <v>1</v>
      </c>
      <c r="J184" s="41">
        <f t="shared" si="51"/>
        <v>2</v>
      </c>
      <c r="K184" s="41">
        <f t="shared" si="52"/>
        <v>0</v>
      </c>
      <c r="L184" s="41">
        <f t="shared" si="53"/>
        <v>1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7</v>
      </c>
      <c r="H185" s="41">
        <f t="shared" si="49"/>
        <v>3</v>
      </c>
      <c r="I185" s="41">
        <f t="shared" si="50"/>
        <v>5</v>
      </c>
      <c r="J185" s="41">
        <f t="shared" si="51"/>
        <v>2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1</v>
      </c>
      <c r="G186" s="41">
        <f t="shared" si="48"/>
        <v>2</v>
      </c>
      <c r="H186" s="41">
        <f t="shared" si="49"/>
        <v>9</v>
      </c>
      <c r="I186" s="41">
        <f t="shared" si="50"/>
        <v>7</v>
      </c>
      <c r="J186" s="41">
        <f t="shared" si="51"/>
        <v>2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1</v>
      </c>
      <c r="G187" s="41">
        <f t="shared" si="48"/>
        <v>4</v>
      </c>
      <c r="H187" s="41">
        <f t="shared" si="49"/>
        <v>6</v>
      </c>
      <c r="I187" s="41">
        <f t="shared" si="50"/>
        <v>3</v>
      </c>
      <c r="J187" s="41">
        <f t="shared" si="51"/>
        <v>2</v>
      </c>
      <c r="K187" s="41">
        <f t="shared" si="52"/>
        <v>1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1</v>
      </c>
      <c r="G188" s="41">
        <f t="shared" si="48"/>
        <v>2</v>
      </c>
      <c r="H188" s="41">
        <f t="shared" si="49"/>
        <v>7</v>
      </c>
      <c r="I188" s="41">
        <f t="shared" si="50"/>
        <v>5</v>
      </c>
      <c r="J188" s="41">
        <f t="shared" si="51"/>
        <v>2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1</v>
      </c>
      <c r="G189" s="41">
        <f t="shared" si="48"/>
        <v>0</v>
      </c>
      <c r="H189" s="41">
        <f t="shared" si="49"/>
        <v>4</v>
      </c>
      <c r="I189" s="41">
        <f t="shared" si="50"/>
        <v>4</v>
      </c>
      <c r="J189" s="41">
        <f t="shared" si="51"/>
        <v>1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7</v>
      </c>
      <c r="I190" s="41">
        <f t="shared" si="50"/>
        <v>3</v>
      </c>
      <c r="J190" s="41">
        <f t="shared" si="51"/>
        <v>5</v>
      </c>
      <c r="K190" s="41">
        <f t="shared" si="52"/>
        <v>2</v>
      </c>
      <c r="L190" s="41">
        <f t="shared" si="53"/>
        <v>0</v>
      </c>
      <c r="M190" s="41">
        <f t="shared" si="54"/>
        <v>1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1</v>
      </c>
      <c r="G191" s="41">
        <f t="shared" si="48"/>
        <v>0</v>
      </c>
      <c r="H191" s="41">
        <f t="shared" si="49"/>
        <v>6</v>
      </c>
      <c r="I191" s="41">
        <f t="shared" si="50"/>
        <v>5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1</v>
      </c>
      <c r="G192" s="41">
        <f t="shared" si="48"/>
        <v>2</v>
      </c>
      <c r="H192" s="41">
        <f t="shared" si="49"/>
        <v>1</v>
      </c>
      <c r="I192" s="41">
        <f t="shared" si="50"/>
        <v>5</v>
      </c>
      <c r="J192" s="41">
        <f t="shared" si="51"/>
        <v>1</v>
      </c>
      <c r="K192" s="41">
        <f t="shared" si="52"/>
        <v>1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4</v>
      </c>
      <c r="H193" s="41">
        <f t="shared" si="49"/>
        <v>9</v>
      </c>
      <c r="I193" s="41">
        <f t="shared" si="50"/>
        <v>2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2</v>
      </c>
      <c r="H194" s="41">
        <f t="shared" si="49"/>
        <v>4</v>
      </c>
      <c r="I194" s="41">
        <f t="shared" si="50"/>
        <v>6</v>
      </c>
      <c r="J194" s="41">
        <f t="shared" si="51"/>
        <v>2</v>
      </c>
      <c r="K194" s="41">
        <f t="shared" si="52"/>
        <v>1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1</v>
      </c>
      <c r="G195" s="41">
        <f t="shared" si="48"/>
        <v>7</v>
      </c>
      <c r="H195" s="41">
        <f t="shared" si="49"/>
        <v>4</v>
      </c>
      <c r="I195" s="41">
        <f t="shared" si="50"/>
        <v>1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5</v>
      </c>
      <c r="I196" s="41">
        <f t="shared" si="50"/>
        <v>0</v>
      </c>
      <c r="J196" s="41">
        <f t="shared" si="51"/>
        <v>1</v>
      </c>
      <c r="K196" s="41">
        <f t="shared" si="52"/>
        <v>1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3</v>
      </c>
      <c r="H197" s="41">
        <f t="shared" si="49"/>
        <v>1</v>
      </c>
      <c r="I197" s="41">
        <f t="shared" si="50"/>
        <v>1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1</v>
      </c>
      <c r="J198" s="41">
        <f t="shared" si="51"/>
        <v>1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0</v>
      </c>
      <c r="D200" s="53">
        <f t="shared" si="57"/>
        <v>0</v>
      </c>
      <c r="E200" s="53">
        <f t="shared" si="57"/>
        <v>1</v>
      </c>
      <c r="F200" s="53">
        <f t="shared" si="57"/>
        <v>8</v>
      </c>
      <c r="G200" s="53">
        <f t="shared" si="57"/>
        <v>39</v>
      </c>
      <c r="H200" s="53">
        <f t="shared" si="57"/>
        <v>80</v>
      </c>
      <c r="I200" s="53">
        <f t="shared" si="57"/>
        <v>55</v>
      </c>
      <c r="J200" s="53">
        <f t="shared" si="57"/>
        <v>22</v>
      </c>
      <c r="K200" s="53">
        <f>SUM(K176:K199)</f>
        <v>6</v>
      </c>
      <c r="L200" s="53">
        <f>SUM(L176:L199)</f>
        <v>1</v>
      </c>
      <c r="M200" s="53">
        <f>SUM(M176:M199)</f>
        <v>1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</v>
      </c>
      <c r="E201" s="62">
        <f>E200/N203</f>
        <v>4.6948356807511738E-3</v>
      </c>
      <c r="F201" s="62">
        <f>F200/N203</f>
        <v>3.7558685446009391E-2</v>
      </c>
      <c r="G201" s="62">
        <f>G200/N203</f>
        <v>0.18309859154929578</v>
      </c>
      <c r="H201" s="62">
        <f>H200/N203</f>
        <v>0.37558685446009388</v>
      </c>
      <c r="I201" s="62">
        <f>I200/N203</f>
        <v>0.25821596244131456</v>
      </c>
      <c r="J201" s="62">
        <f>J200/N203</f>
        <v>0.10328638497652583</v>
      </c>
      <c r="K201" s="62">
        <f>K200/N203</f>
        <v>2.8169014084507043E-2</v>
      </c>
      <c r="L201" s="62">
        <f>L200/N203</f>
        <v>4.6948356807511738E-3</v>
      </c>
      <c r="M201" s="62">
        <f>M200/N203</f>
        <v>4.6948356807511738E-3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</v>
      </c>
      <c r="D202" s="63">
        <f t="shared" si="58"/>
        <v>0</v>
      </c>
      <c r="E202" s="63">
        <f t="shared" si="58"/>
        <v>4.1666666666666664E-2</v>
      </c>
      <c r="F202" s="63">
        <f t="shared" si="58"/>
        <v>0.33333333333333331</v>
      </c>
      <c r="G202" s="63">
        <f t="shared" si="58"/>
        <v>1.625</v>
      </c>
      <c r="H202" s="63">
        <f t="shared" si="58"/>
        <v>3.3333333333333335</v>
      </c>
      <c r="I202" s="63">
        <f t="shared" si="58"/>
        <v>2.2916666666666665</v>
      </c>
      <c r="J202" s="63">
        <f t="shared" si="58"/>
        <v>0.91666666666666663</v>
      </c>
      <c r="K202" s="63">
        <f>K200/24</f>
        <v>0.25</v>
      </c>
      <c r="L202" s="63">
        <f>L200/24</f>
        <v>4.1666666666666664E-2</v>
      </c>
      <c r="M202" s="63">
        <f>M200/24</f>
        <v>4.1666666666666664E-2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213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1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1</v>
      </c>
      <c r="H237" s="41">
        <f t="shared" si="64"/>
        <v>1</v>
      </c>
      <c r="I237" s="41">
        <f t="shared" si="65"/>
        <v>0</v>
      </c>
      <c r="J237" s="41">
        <f t="shared" si="66"/>
        <v>1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1</v>
      </c>
      <c r="H238" s="41">
        <f t="shared" si="64"/>
        <v>5</v>
      </c>
      <c r="I238" s="41">
        <f t="shared" si="65"/>
        <v>1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2</v>
      </c>
      <c r="G239" s="41">
        <f t="shared" si="63"/>
        <v>3</v>
      </c>
      <c r="H239" s="41">
        <f t="shared" si="64"/>
        <v>6</v>
      </c>
      <c r="I239" s="41">
        <f t="shared" si="65"/>
        <v>3</v>
      </c>
      <c r="J239" s="41">
        <f t="shared" si="66"/>
        <v>2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0</v>
      </c>
      <c r="F240" s="41">
        <f t="shared" si="62"/>
        <v>0</v>
      </c>
      <c r="G240" s="41">
        <f t="shared" si="63"/>
        <v>5</v>
      </c>
      <c r="H240" s="41">
        <f t="shared" si="64"/>
        <v>5</v>
      </c>
      <c r="I240" s="41">
        <f t="shared" si="65"/>
        <v>6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0</v>
      </c>
      <c r="F241" s="41">
        <f t="shared" si="62"/>
        <v>1</v>
      </c>
      <c r="G241" s="41">
        <f t="shared" si="63"/>
        <v>5</v>
      </c>
      <c r="H241" s="41">
        <f t="shared" si="64"/>
        <v>9</v>
      </c>
      <c r="I241" s="41">
        <f t="shared" si="65"/>
        <v>4</v>
      </c>
      <c r="J241" s="41">
        <f t="shared" si="66"/>
        <v>0</v>
      </c>
      <c r="K241" s="41">
        <f t="shared" si="67"/>
        <v>1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0</v>
      </c>
      <c r="F242" s="41">
        <f t="shared" si="62"/>
        <v>1</v>
      </c>
      <c r="G242" s="41">
        <f t="shared" si="63"/>
        <v>3</v>
      </c>
      <c r="H242" s="41">
        <f t="shared" si="64"/>
        <v>2</v>
      </c>
      <c r="I242" s="41">
        <f t="shared" si="65"/>
        <v>2</v>
      </c>
      <c r="J242" s="41">
        <f t="shared" si="66"/>
        <v>4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0</v>
      </c>
      <c r="F243" s="41">
        <f t="shared" si="62"/>
        <v>2</v>
      </c>
      <c r="G243" s="41">
        <f t="shared" si="63"/>
        <v>6</v>
      </c>
      <c r="H243" s="41">
        <f t="shared" si="64"/>
        <v>4</v>
      </c>
      <c r="I243" s="41">
        <f t="shared" si="65"/>
        <v>4</v>
      </c>
      <c r="J243" s="41">
        <f t="shared" si="66"/>
        <v>1</v>
      </c>
      <c r="K243" s="41">
        <f t="shared" si="67"/>
        <v>0</v>
      </c>
      <c r="L243" s="41">
        <f t="shared" si="68"/>
        <v>1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0</v>
      </c>
      <c r="E244" s="41">
        <f t="shared" si="61"/>
        <v>0</v>
      </c>
      <c r="F244" s="41">
        <f t="shared" si="62"/>
        <v>4</v>
      </c>
      <c r="G244" s="41">
        <f t="shared" si="63"/>
        <v>3</v>
      </c>
      <c r="H244" s="41">
        <f t="shared" si="64"/>
        <v>4</v>
      </c>
      <c r="I244" s="41">
        <f t="shared" si="65"/>
        <v>1</v>
      </c>
      <c r="J244" s="41">
        <f t="shared" si="66"/>
        <v>2</v>
      </c>
      <c r="K244" s="41">
        <f t="shared" si="67"/>
        <v>0</v>
      </c>
      <c r="L244" s="41">
        <f t="shared" si="68"/>
        <v>0</v>
      </c>
      <c r="M244" s="41">
        <f t="shared" si="69"/>
        <v>1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0</v>
      </c>
      <c r="F245" s="41">
        <f t="shared" si="62"/>
        <v>0</v>
      </c>
      <c r="G245" s="41">
        <f t="shared" si="63"/>
        <v>3</v>
      </c>
      <c r="H245" s="41">
        <f t="shared" si="64"/>
        <v>15</v>
      </c>
      <c r="I245" s="41">
        <f t="shared" si="65"/>
        <v>7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0</v>
      </c>
      <c r="F246" s="41">
        <f t="shared" si="62"/>
        <v>2</v>
      </c>
      <c r="G246" s="41">
        <f t="shared" si="63"/>
        <v>9</v>
      </c>
      <c r="H246" s="41">
        <f t="shared" si="64"/>
        <v>24</v>
      </c>
      <c r="I246" s="41">
        <f t="shared" si="65"/>
        <v>16</v>
      </c>
      <c r="J246" s="41">
        <f t="shared" si="66"/>
        <v>4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1</v>
      </c>
      <c r="G247" s="41">
        <f t="shared" si="63"/>
        <v>7</v>
      </c>
      <c r="H247" s="41">
        <f t="shared" si="64"/>
        <v>12</v>
      </c>
      <c r="I247" s="41">
        <f t="shared" si="65"/>
        <v>6</v>
      </c>
      <c r="J247" s="41">
        <f t="shared" si="66"/>
        <v>2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0</v>
      </c>
      <c r="F248" s="41">
        <f t="shared" si="62"/>
        <v>2</v>
      </c>
      <c r="G248" s="41">
        <f t="shared" si="63"/>
        <v>3</v>
      </c>
      <c r="H248" s="41">
        <f t="shared" si="64"/>
        <v>3</v>
      </c>
      <c r="I248" s="41">
        <f t="shared" si="65"/>
        <v>6</v>
      </c>
      <c r="J248" s="41">
        <f t="shared" si="66"/>
        <v>4</v>
      </c>
      <c r="K248" s="41">
        <f t="shared" si="67"/>
        <v>1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0</v>
      </c>
      <c r="F249" s="41">
        <f t="shared" si="62"/>
        <v>1</v>
      </c>
      <c r="G249" s="41">
        <f t="shared" si="63"/>
        <v>16</v>
      </c>
      <c r="H249" s="41">
        <f t="shared" si="64"/>
        <v>14</v>
      </c>
      <c r="I249" s="41">
        <f t="shared" si="65"/>
        <v>9</v>
      </c>
      <c r="J249" s="41">
        <f t="shared" si="66"/>
        <v>1</v>
      </c>
      <c r="K249" s="41">
        <f t="shared" si="67"/>
        <v>2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1</v>
      </c>
      <c r="G250" s="41">
        <f t="shared" si="63"/>
        <v>14</v>
      </c>
      <c r="H250" s="41">
        <f t="shared" si="64"/>
        <v>15</v>
      </c>
      <c r="I250" s="41">
        <f t="shared" si="65"/>
        <v>19</v>
      </c>
      <c r="J250" s="41">
        <f t="shared" si="66"/>
        <v>8</v>
      </c>
      <c r="K250" s="41">
        <f t="shared" si="67"/>
        <v>1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0</v>
      </c>
      <c r="G251" s="41">
        <f t="shared" si="63"/>
        <v>3</v>
      </c>
      <c r="H251" s="41">
        <f t="shared" si="64"/>
        <v>17</v>
      </c>
      <c r="I251" s="41">
        <f t="shared" si="65"/>
        <v>13</v>
      </c>
      <c r="J251" s="41">
        <f t="shared" si="66"/>
        <v>3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4</v>
      </c>
      <c r="G252" s="41">
        <f t="shared" si="63"/>
        <v>3</v>
      </c>
      <c r="H252" s="41">
        <f t="shared" si="64"/>
        <v>9</v>
      </c>
      <c r="I252" s="41">
        <f t="shared" si="65"/>
        <v>5</v>
      </c>
      <c r="J252" s="41">
        <f t="shared" si="66"/>
        <v>1</v>
      </c>
      <c r="K252" s="41">
        <f t="shared" si="67"/>
        <v>2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1</v>
      </c>
      <c r="G253" s="41">
        <f t="shared" si="63"/>
        <v>2</v>
      </c>
      <c r="H253" s="41">
        <f t="shared" si="64"/>
        <v>1</v>
      </c>
      <c r="I253" s="41">
        <f t="shared" si="65"/>
        <v>2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2</v>
      </c>
      <c r="G254" s="41">
        <f t="shared" si="63"/>
        <v>9</v>
      </c>
      <c r="H254" s="41">
        <f t="shared" si="64"/>
        <v>8</v>
      </c>
      <c r="I254" s="41">
        <f t="shared" si="65"/>
        <v>11</v>
      </c>
      <c r="J254" s="41">
        <f t="shared" si="66"/>
        <v>1</v>
      </c>
      <c r="K254" s="41">
        <f t="shared" si="67"/>
        <v>0</v>
      </c>
      <c r="L254" s="41">
        <f t="shared" si="68"/>
        <v>1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1</v>
      </c>
      <c r="G255" s="41">
        <f t="shared" si="63"/>
        <v>0</v>
      </c>
      <c r="H255" s="41">
        <f t="shared" si="64"/>
        <v>3</v>
      </c>
      <c r="I255" s="41">
        <f t="shared" si="65"/>
        <v>4</v>
      </c>
      <c r="J255" s="41">
        <f t="shared" si="66"/>
        <v>1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1</v>
      </c>
      <c r="I256" s="41">
        <f t="shared" si="65"/>
        <v>1</v>
      </c>
      <c r="J256" s="41">
        <f t="shared" si="66"/>
        <v>1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0</v>
      </c>
      <c r="D257" s="53">
        <f t="shared" si="72"/>
        <v>0</v>
      </c>
      <c r="E257" s="53">
        <f t="shared" si="72"/>
        <v>0</v>
      </c>
      <c r="F257" s="53">
        <f t="shared" si="72"/>
        <v>25</v>
      </c>
      <c r="G257" s="53">
        <f t="shared" si="72"/>
        <v>96</v>
      </c>
      <c r="H257" s="53">
        <f t="shared" si="72"/>
        <v>158</v>
      </c>
      <c r="I257" s="53">
        <f t="shared" si="72"/>
        <v>120</v>
      </c>
      <c r="J257" s="53">
        <f t="shared" si="72"/>
        <v>36</v>
      </c>
      <c r="K257" s="53">
        <f>SUM(K233:K256)</f>
        <v>8</v>
      </c>
      <c r="L257" s="53">
        <f>SUM(L233:L256)</f>
        <v>2</v>
      </c>
      <c r="M257" s="53">
        <f>SUM(M233:M256)</f>
        <v>1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</v>
      </c>
      <c r="D258" s="62">
        <f>D257/N260</f>
        <v>0</v>
      </c>
      <c r="E258" s="62">
        <f>E257/N260</f>
        <v>0</v>
      </c>
      <c r="F258" s="62">
        <f>F257/N260</f>
        <v>5.6053811659192827E-2</v>
      </c>
      <c r="G258" s="62">
        <f>G257/N260</f>
        <v>0.21524663677130046</v>
      </c>
      <c r="H258" s="62">
        <f>H257/N260</f>
        <v>0.35426008968609868</v>
      </c>
      <c r="I258" s="62">
        <f>I257/N260</f>
        <v>0.26905829596412556</v>
      </c>
      <c r="J258" s="62">
        <f>J257/N260</f>
        <v>8.0717488789237665E-2</v>
      </c>
      <c r="K258" s="62">
        <f>K257/N260</f>
        <v>1.7937219730941704E-2</v>
      </c>
      <c r="L258" s="62">
        <f>L257/N260</f>
        <v>4.4843049327354259E-3</v>
      </c>
      <c r="M258" s="62">
        <f>M257/N260</f>
        <v>2.242152466367713E-3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0</v>
      </c>
      <c r="D259" s="63">
        <f t="shared" si="73"/>
        <v>0</v>
      </c>
      <c r="E259" s="63">
        <f t="shared" si="73"/>
        <v>0</v>
      </c>
      <c r="F259" s="63">
        <f t="shared" si="73"/>
        <v>1.0416666666666667</v>
      </c>
      <c r="G259" s="63">
        <f t="shared" si="73"/>
        <v>4</v>
      </c>
      <c r="H259" s="63">
        <f t="shared" si="73"/>
        <v>6.583333333333333</v>
      </c>
      <c r="I259" s="63">
        <f t="shared" si="73"/>
        <v>5</v>
      </c>
      <c r="J259" s="63">
        <f t="shared" si="73"/>
        <v>1.5</v>
      </c>
      <c r="K259" s="63">
        <f>K257/24</f>
        <v>0.33333333333333331</v>
      </c>
      <c r="L259" s="63">
        <f>L257/24</f>
        <v>8.3333333333333329E-2</v>
      </c>
      <c r="M259" s="63">
        <f>M257/24</f>
        <v>4.1666666666666664E-2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446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2</v>
      </c>
      <c r="H295" s="41">
        <f t="shared" si="79"/>
        <v>2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2</v>
      </c>
      <c r="G296" s="41">
        <f t="shared" si="78"/>
        <v>5</v>
      </c>
      <c r="H296" s="41">
        <f t="shared" si="79"/>
        <v>7</v>
      </c>
      <c r="I296" s="41">
        <f t="shared" si="80"/>
        <v>0</v>
      </c>
      <c r="J296" s="41">
        <f t="shared" si="81"/>
        <v>3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1</v>
      </c>
      <c r="F297" s="41">
        <f t="shared" si="77"/>
        <v>1</v>
      </c>
      <c r="G297" s="41">
        <f t="shared" si="78"/>
        <v>3</v>
      </c>
      <c r="H297" s="41">
        <f t="shared" si="79"/>
        <v>7</v>
      </c>
      <c r="I297" s="41">
        <f t="shared" si="80"/>
        <v>2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0</v>
      </c>
      <c r="F298" s="41">
        <f t="shared" si="77"/>
        <v>2</v>
      </c>
      <c r="G298" s="41">
        <f t="shared" si="78"/>
        <v>6</v>
      </c>
      <c r="H298" s="41">
        <f t="shared" si="79"/>
        <v>4</v>
      </c>
      <c r="I298" s="41">
        <f t="shared" si="80"/>
        <v>4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0</v>
      </c>
      <c r="F299" s="41">
        <f t="shared" si="77"/>
        <v>1</v>
      </c>
      <c r="G299" s="41">
        <f t="shared" si="78"/>
        <v>7</v>
      </c>
      <c r="H299" s="41">
        <f t="shared" si="79"/>
        <v>6</v>
      </c>
      <c r="I299" s="41">
        <f t="shared" si="80"/>
        <v>5</v>
      </c>
      <c r="J299" s="41">
        <f t="shared" si="81"/>
        <v>1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0</v>
      </c>
      <c r="F300" s="41">
        <f t="shared" si="77"/>
        <v>1</v>
      </c>
      <c r="G300" s="41">
        <f t="shared" si="78"/>
        <v>8</v>
      </c>
      <c r="H300" s="41">
        <f t="shared" si="79"/>
        <v>5</v>
      </c>
      <c r="I300" s="41">
        <f t="shared" si="80"/>
        <v>2</v>
      </c>
      <c r="J300" s="41">
        <f t="shared" si="81"/>
        <v>0</v>
      </c>
      <c r="K300" s="41">
        <f t="shared" si="82"/>
        <v>1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0</v>
      </c>
      <c r="F301" s="41">
        <f t="shared" si="77"/>
        <v>0</v>
      </c>
      <c r="G301" s="41">
        <f t="shared" si="78"/>
        <v>2</v>
      </c>
      <c r="H301" s="41">
        <f t="shared" si="79"/>
        <v>4</v>
      </c>
      <c r="I301" s="41">
        <f t="shared" si="80"/>
        <v>5</v>
      </c>
      <c r="J301" s="41">
        <f t="shared" si="81"/>
        <v>1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0</v>
      </c>
      <c r="F302" s="41">
        <f t="shared" si="77"/>
        <v>2</v>
      </c>
      <c r="G302" s="41">
        <f t="shared" si="78"/>
        <v>9</v>
      </c>
      <c r="H302" s="41">
        <f t="shared" si="79"/>
        <v>4</v>
      </c>
      <c r="I302" s="41">
        <f t="shared" si="80"/>
        <v>4</v>
      </c>
      <c r="J302" s="41">
        <f t="shared" si="81"/>
        <v>2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4</v>
      </c>
      <c r="G303" s="41">
        <f t="shared" si="78"/>
        <v>8</v>
      </c>
      <c r="H303" s="41">
        <f t="shared" si="79"/>
        <v>11</v>
      </c>
      <c r="I303" s="41">
        <f t="shared" si="80"/>
        <v>6</v>
      </c>
      <c r="J303" s="41">
        <f t="shared" si="81"/>
        <v>4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0</v>
      </c>
      <c r="F304" s="41">
        <f t="shared" si="77"/>
        <v>4</v>
      </c>
      <c r="G304" s="41">
        <f t="shared" si="78"/>
        <v>15</v>
      </c>
      <c r="H304" s="41">
        <f t="shared" si="79"/>
        <v>19</v>
      </c>
      <c r="I304" s="41">
        <f t="shared" si="80"/>
        <v>11</v>
      </c>
      <c r="J304" s="41">
        <f t="shared" si="81"/>
        <v>0</v>
      </c>
      <c r="K304" s="41">
        <f t="shared" si="82"/>
        <v>1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5</v>
      </c>
      <c r="G305" s="41">
        <f t="shared" si="78"/>
        <v>7</v>
      </c>
      <c r="H305" s="41">
        <f t="shared" si="79"/>
        <v>4</v>
      </c>
      <c r="I305" s="41">
        <f t="shared" si="80"/>
        <v>2</v>
      </c>
      <c r="J305" s="41">
        <f t="shared" si="81"/>
        <v>2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0</v>
      </c>
      <c r="F306" s="41">
        <f t="shared" si="77"/>
        <v>3</v>
      </c>
      <c r="G306" s="41">
        <f t="shared" si="78"/>
        <v>7</v>
      </c>
      <c r="H306" s="41">
        <f t="shared" si="79"/>
        <v>11</v>
      </c>
      <c r="I306" s="41">
        <f t="shared" si="80"/>
        <v>4</v>
      </c>
      <c r="J306" s="41">
        <f t="shared" si="81"/>
        <v>2</v>
      </c>
      <c r="K306" s="41">
        <f t="shared" si="82"/>
        <v>1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1</v>
      </c>
      <c r="G307" s="41">
        <f t="shared" si="78"/>
        <v>15</v>
      </c>
      <c r="H307" s="41">
        <f t="shared" si="79"/>
        <v>19</v>
      </c>
      <c r="I307" s="41">
        <f t="shared" si="80"/>
        <v>9</v>
      </c>
      <c r="J307" s="41">
        <f t="shared" si="81"/>
        <v>4</v>
      </c>
      <c r="K307" s="41">
        <f t="shared" si="82"/>
        <v>0</v>
      </c>
      <c r="L307" s="41">
        <f t="shared" si="83"/>
        <v>1</v>
      </c>
      <c r="M307" s="41">
        <f t="shared" si="84"/>
        <v>1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4</v>
      </c>
      <c r="G308" s="41">
        <f t="shared" si="78"/>
        <v>9</v>
      </c>
      <c r="H308" s="41">
        <f t="shared" si="79"/>
        <v>25</v>
      </c>
      <c r="I308" s="41">
        <f t="shared" si="80"/>
        <v>18</v>
      </c>
      <c r="J308" s="41">
        <f t="shared" si="81"/>
        <v>2</v>
      </c>
      <c r="K308" s="41">
        <f t="shared" si="82"/>
        <v>3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0</v>
      </c>
      <c r="F309" s="41">
        <f t="shared" si="77"/>
        <v>1</v>
      </c>
      <c r="G309" s="41">
        <f t="shared" si="78"/>
        <v>5</v>
      </c>
      <c r="H309" s="41">
        <f t="shared" si="79"/>
        <v>19</v>
      </c>
      <c r="I309" s="41">
        <f t="shared" si="80"/>
        <v>9</v>
      </c>
      <c r="J309" s="41">
        <f t="shared" si="81"/>
        <v>5</v>
      </c>
      <c r="K309" s="41">
        <f t="shared" si="82"/>
        <v>0</v>
      </c>
      <c r="L309" s="41">
        <f t="shared" si="83"/>
        <v>1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2</v>
      </c>
      <c r="G310" s="41">
        <f t="shared" si="78"/>
        <v>1</v>
      </c>
      <c r="H310" s="41">
        <f t="shared" si="79"/>
        <v>2</v>
      </c>
      <c r="I310" s="41">
        <f t="shared" si="80"/>
        <v>5</v>
      </c>
      <c r="J310" s="41">
        <f t="shared" si="81"/>
        <v>0</v>
      </c>
      <c r="K310" s="41">
        <f t="shared" si="82"/>
        <v>2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1</v>
      </c>
      <c r="F311" s="41">
        <f t="shared" si="77"/>
        <v>0</v>
      </c>
      <c r="G311" s="41">
        <f t="shared" si="78"/>
        <v>0</v>
      </c>
      <c r="H311" s="41">
        <f t="shared" si="79"/>
        <v>3</v>
      </c>
      <c r="I311" s="41">
        <f t="shared" si="80"/>
        <v>2</v>
      </c>
      <c r="J311" s="41">
        <f t="shared" si="81"/>
        <v>2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1</v>
      </c>
      <c r="G312" s="41">
        <f t="shared" si="78"/>
        <v>6</v>
      </c>
      <c r="H312" s="41">
        <f t="shared" si="79"/>
        <v>5</v>
      </c>
      <c r="I312" s="41">
        <f t="shared" si="80"/>
        <v>15</v>
      </c>
      <c r="J312" s="41">
        <f t="shared" si="81"/>
        <v>3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0</v>
      </c>
      <c r="G313" s="41">
        <f t="shared" si="78"/>
        <v>3</v>
      </c>
      <c r="H313" s="41">
        <f t="shared" si="79"/>
        <v>1</v>
      </c>
      <c r="I313" s="41">
        <f t="shared" si="80"/>
        <v>1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1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0</v>
      </c>
      <c r="D315" s="53">
        <f t="shared" si="87"/>
        <v>0</v>
      </c>
      <c r="E315" s="53">
        <f t="shared" si="87"/>
        <v>2</v>
      </c>
      <c r="F315" s="53">
        <f t="shared" si="87"/>
        <v>34</v>
      </c>
      <c r="G315" s="53">
        <f t="shared" si="87"/>
        <v>118</v>
      </c>
      <c r="H315" s="53">
        <f t="shared" si="87"/>
        <v>158</v>
      </c>
      <c r="I315" s="53">
        <f t="shared" si="87"/>
        <v>105</v>
      </c>
      <c r="J315" s="53">
        <f t="shared" si="87"/>
        <v>31</v>
      </c>
      <c r="K315" s="53">
        <f>SUM(K291:K314)</f>
        <v>8</v>
      </c>
      <c r="L315" s="53">
        <f>SUM(L291:L314)</f>
        <v>2</v>
      </c>
      <c r="M315" s="53">
        <f>SUM(M291:M314)</f>
        <v>1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0</v>
      </c>
      <c r="E316" s="62">
        <f>E315/N318</f>
        <v>4.3572984749455342E-3</v>
      </c>
      <c r="F316" s="62">
        <f>F315/N318</f>
        <v>7.407407407407407E-2</v>
      </c>
      <c r="G316" s="62">
        <f>G315/N318</f>
        <v>0.2570806100217865</v>
      </c>
      <c r="H316" s="62">
        <f>H315/N318</f>
        <v>0.34422657952069718</v>
      </c>
      <c r="I316" s="62">
        <f>I315/N318</f>
        <v>0.22875816993464052</v>
      </c>
      <c r="J316" s="62">
        <f>J315/N318</f>
        <v>6.7538126361655779E-2</v>
      </c>
      <c r="K316" s="62">
        <f>K315/N318</f>
        <v>1.7429193899782137E-2</v>
      </c>
      <c r="L316" s="62">
        <f>L315/N318</f>
        <v>4.3572984749455342E-3</v>
      </c>
      <c r="M316" s="62">
        <f>M315/N318</f>
        <v>2.1786492374727671E-3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</v>
      </c>
      <c r="D317" s="63">
        <f t="shared" si="88"/>
        <v>0</v>
      </c>
      <c r="E317" s="63">
        <f t="shared" si="88"/>
        <v>8.3333333333333329E-2</v>
      </c>
      <c r="F317" s="63">
        <f t="shared" si="88"/>
        <v>1.4166666666666667</v>
      </c>
      <c r="G317" s="63">
        <f t="shared" si="88"/>
        <v>4.916666666666667</v>
      </c>
      <c r="H317" s="63">
        <f t="shared" si="88"/>
        <v>6.583333333333333</v>
      </c>
      <c r="I317" s="63">
        <f t="shared" si="88"/>
        <v>4.375</v>
      </c>
      <c r="J317" s="63">
        <f t="shared" si="88"/>
        <v>1.2916666666666667</v>
      </c>
      <c r="K317" s="63">
        <f>K315/24</f>
        <v>0.33333333333333331</v>
      </c>
      <c r="L317" s="63">
        <f>L315/24</f>
        <v>8.3333333333333329E-2</v>
      </c>
      <c r="M317" s="63">
        <f>M315/24</f>
        <v>4.1666666666666664E-2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459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2</v>
      </c>
      <c r="H353" s="41">
        <f t="shared" si="94"/>
        <v>3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1</v>
      </c>
      <c r="F354" s="41">
        <f t="shared" si="92"/>
        <v>1</v>
      </c>
      <c r="G354" s="41">
        <f t="shared" si="93"/>
        <v>3</v>
      </c>
      <c r="H354" s="41">
        <f t="shared" si="94"/>
        <v>11</v>
      </c>
      <c r="I354" s="41">
        <f t="shared" si="95"/>
        <v>4</v>
      </c>
      <c r="J354" s="41">
        <f t="shared" si="96"/>
        <v>2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0</v>
      </c>
      <c r="F355" s="41">
        <f t="shared" si="92"/>
        <v>0</v>
      </c>
      <c r="G355" s="41">
        <f t="shared" si="93"/>
        <v>6</v>
      </c>
      <c r="H355" s="41">
        <f t="shared" si="94"/>
        <v>3</v>
      </c>
      <c r="I355" s="41">
        <f t="shared" si="95"/>
        <v>3</v>
      </c>
      <c r="J355" s="41">
        <f t="shared" si="96"/>
        <v>2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0</v>
      </c>
      <c r="F356" s="41">
        <f t="shared" si="92"/>
        <v>1</v>
      </c>
      <c r="G356" s="41">
        <f t="shared" si="93"/>
        <v>9</v>
      </c>
      <c r="H356" s="41">
        <f t="shared" si="94"/>
        <v>6</v>
      </c>
      <c r="I356" s="41">
        <f t="shared" si="95"/>
        <v>6</v>
      </c>
      <c r="J356" s="41">
        <f t="shared" si="96"/>
        <v>3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0</v>
      </c>
      <c r="F357" s="41">
        <f t="shared" si="92"/>
        <v>4</v>
      </c>
      <c r="G357" s="41">
        <f t="shared" si="93"/>
        <v>6</v>
      </c>
      <c r="H357" s="41">
        <f t="shared" si="94"/>
        <v>5</v>
      </c>
      <c r="I357" s="41">
        <f t="shared" si="95"/>
        <v>5</v>
      </c>
      <c r="J357" s="41">
        <f t="shared" si="96"/>
        <v>1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0</v>
      </c>
      <c r="F358" s="41">
        <f t="shared" si="92"/>
        <v>3</v>
      </c>
      <c r="G358" s="41">
        <f t="shared" si="93"/>
        <v>2</v>
      </c>
      <c r="H358" s="41">
        <f t="shared" si="94"/>
        <v>2</v>
      </c>
      <c r="I358" s="41">
        <f t="shared" si="95"/>
        <v>2</v>
      </c>
      <c r="J358" s="41">
        <f t="shared" si="96"/>
        <v>1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0</v>
      </c>
      <c r="F359" s="41">
        <f t="shared" si="92"/>
        <v>3</v>
      </c>
      <c r="G359" s="41">
        <f t="shared" si="93"/>
        <v>4</v>
      </c>
      <c r="H359" s="41">
        <f t="shared" si="94"/>
        <v>9</v>
      </c>
      <c r="I359" s="41">
        <f t="shared" si="95"/>
        <v>1</v>
      </c>
      <c r="J359" s="41">
        <f t="shared" si="96"/>
        <v>2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0</v>
      </c>
      <c r="F360" s="41">
        <f t="shared" si="92"/>
        <v>1</v>
      </c>
      <c r="G360" s="41">
        <f t="shared" si="93"/>
        <v>7</v>
      </c>
      <c r="H360" s="41">
        <f t="shared" si="94"/>
        <v>8</v>
      </c>
      <c r="I360" s="41">
        <f t="shared" si="95"/>
        <v>6</v>
      </c>
      <c r="J360" s="41">
        <f t="shared" si="96"/>
        <v>2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1</v>
      </c>
      <c r="F361" s="41">
        <f t="shared" si="92"/>
        <v>0</v>
      </c>
      <c r="G361" s="41">
        <f t="shared" si="93"/>
        <v>5</v>
      </c>
      <c r="H361" s="41">
        <f t="shared" si="94"/>
        <v>8</v>
      </c>
      <c r="I361" s="41">
        <f t="shared" si="95"/>
        <v>8</v>
      </c>
      <c r="J361" s="41">
        <f t="shared" si="96"/>
        <v>1</v>
      </c>
      <c r="K361" s="41">
        <f t="shared" si="97"/>
        <v>1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4</v>
      </c>
      <c r="E362" s="41">
        <f t="shared" si="91"/>
        <v>1</v>
      </c>
      <c r="F362" s="41">
        <f t="shared" si="92"/>
        <v>5</v>
      </c>
      <c r="G362" s="41">
        <f t="shared" si="93"/>
        <v>6</v>
      </c>
      <c r="H362" s="41">
        <f t="shared" si="94"/>
        <v>22</v>
      </c>
      <c r="I362" s="41">
        <f t="shared" si="95"/>
        <v>9</v>
      </c>
      <c r="J362" s="41">
        <f t="shared" si="96"/>
        <v>3</v>
      </c>
      <c r="K362" s="41">
        <f t="shared" si="97"/>
        <v>1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0</v>
      </c>
      <c r="F363" s="41">
        <f t="shared" si="92"/>
        <v>2</v>
      </c>
      <c r="G363" s="41">
        <f t="shared" si="93"/>
        <v>9</v>
      </c>
      <c r="H363" s="41">
        <f t="shared" si="94"/>
        <v>11</v>
      </c>
      <c r="I363" s="41">
        <f t="shared" si="95"/>
        <v>10</v>
      </c>
      <c r="J363" s="41">
        <f t="shared" si="96"/>
        <v>3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0</v>
      </c>
      <c r="F364" s="41">
        <f t="shared" si="92"/>
        <v>7</v>
      </c>
      <c r="G364" s="41">
        <f t="shared" si="93"/>
        <v>3</v>
      </c>
      <c r="H364" s="41">
        <f t="shared" si="94"/>
        <v>10</v>
      </c>
      <c r="I364" s="41">
        <f t="shared" si="95"/>
        <v>5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0</v>
      </c>
      <c r="F365" s="41">
        <f t="shared" si="92"/>
        <v>1</v>
      </c>
      <c r="G365" s="41">
        <f t="shared" si="93"/>
        <v>9</v>
      </c>
      <c r="H365" s="41">
        <f t="shared" si="94"/>
        <v>24</v>
      </c>
      <c r="I365" s="41">
        <f t="shared" si="95"/>
        <v>12</v>
      </c>
      <c r="J365" s="41">
        <f t="shared" si="96"/>
        <v>2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5</v>
      </c>
      <c r="G366" s="41">
        <f t="shared" si="93"/>
        <v>7</v>
      </c>
      <c r="H366" s="41">
        <f t="shared" si="94"/>
        <v>18</v>
      </c>
      <c r="I366" s="41">
        <f t="shared" si="95"/>
        <v>18</v>
      </c>
      <c r="J366" s="41">
        <f t="shared" si="96"/>
        <v>11</v>
      </c>
      <c r="K366" s="41">
        <f t="shared" si="97"/>
        <v>1</v>
      </c>
      <c r="L366" s="41">
        <f t="shared" si="98"/>
        <v>1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0</v>
      </c>
      <c r="G367" s="41">
        <f t="shared" si="93"/>
        <v>5</v>
      </c>
      <c r="H367" s="41">
        <f t="shared" si="94"/>
        <v>22</v>
      </c>
      <c r="I367" s="41">
        <f t="shared" si="95"/>
        <v>13</v>
      </c>
      <c r="J367" s="41">
        <f t="shared" si="96"/>
        <v>7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1</v>
      </c>
      <c r="G368" s="41">
        <f t="shared" si="93"/>
        <v>2</v>
      </c>
      <c r="H368" s="41">
        <f t="shared" si="94"/>
        <v>11</v>
      </c>
      <c r="I368" s="41">
        <f t="shared" si="95"/>
        <v>4</v>
      </c>
      <c r="J368" s="41">
        <f t="shared" si="96"/>
        <v>2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2</v>
      </c>
      <c r="G369" s="41">
        <f t="shared" si="93"/>
        <v>2</v>
      </c>
      <c r="H369" s="41">
        <f t="shared" si="94"/>
        <v>4</v>
      </c>
      <c r="I369" s="41">
        <f t="shared" si="95"/>
        <v>1</v>
      </c>
      <c r="J369" s="41">
        <f t="shared" si="96"/>
        <v>1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2</v>
      </c>
      <c r="G370" s="41">
        <f t="shared" si="93"/>
        <v>8</v>
      </c>
      <c r="H370" s="41">
        <f t="shared" si="94"/>
        <v>12</v>
      </c>
      <c r="I370" s="41">
        <f t="shared" si="95"/>
        <v>7</v>
      </c>
      <c r="J370" s="41">
        <f t="shared" si="96"/>
        <v>3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1</v>
      </c>
      <c r="G371" s="41">
        <f t="shared" si="93"/>
        <v>3</v>
      </c>
      <c r="H371" s="41">
        <f t="shared" si="94"/>
        <v>1</v>
      </c>
      <c r="I371" s="41">
        <f t="shared" si="95"/>
        <v>4</v>
      </c>
      <c r="J371" s="41">
        <f t="shared" si="96"/>
        <v>1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0</v>
      </c>
      <c r="D373" s="53">
        <f t="shared" si="102"/>
        <v>4</v>
      </c>
      <c r="E373" s="53">
        <f t="shared" si="102"/>
        <v>3</v>
      </c>
      <c r="F373" s="53">
        <f t="shared" si="102"/>
        <v>39</v>
      </c>
      <c r="G373" s="53">
        <f t="shared" si="102"/>
        <v>98</v>
      </c>
      <c r="H373" s="53">
        <f t="shared" si="102"/>
        <v>190</v>
      </c>
      <c r="I373" s="53">
        <f t="shared" si="102"/>
        <v>118</v>
      </c>
      <c r="J373" s="53">
        <f t="shared" si="102"/>
        <v>47</v>
      </c>
      <c r="K373" s="53">
        <f>SUM(K349:K372)</f>
        <v>3</v>
      </c>
      <c r="L373" s="53">
        <f>SUM(L349:L372)</f>
        <v>1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</v>
      </c>
      <c r="D374" s="62">
        <f>D373/N376</f>
        <v>7.9522862823061622E-3</v>
      </c>
      <c r="E374" s="62">
        <f>E373/N376</f>
        <v>5.9642147117296221E-3</v>
      </c>
      <c r="F374" s="62">
        <f>F373/N376</f>
        <v>7.7534791252485094E-2</v>
      </c>
      <c r="G374" s="62">
        <f>G373/N376</f>
        <v>0.19483101391650098</v>
      </c>
      <c r="H374" s="62">
        <f>H373/N376</f>
        <v>0.37773359840954274</v>
      </c>
      <c r="I374" s="62">
        <f>I373/N376</f>
        <v>0.23459244532803181</v>
      </c>
      <c r="J374" s="62">
        <f>J373/N376</f>
        <v>9.3439363817097415E-2</v>
      </c>
      <c r="K374" s="62">
        <f>K373/N376</f>
        <v>5.9642147117296221E-3</v>
      </c>
      <c r="L374" s="62">
        <f>L373/N376</f>
        <v>1.9880715705765406E-3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</v>
      </c>
      <c r="D375" s="63">
        <f t="shared" si="103"/>
        <v>0.16666666666666666</v>
      </c>
      <c r="E375" s="63">
        <f t="shared" si="103"/>
        <v>0.125</v>
      </c>
      <c r="F375" s="63">
        <f t="shared" si="103"/>
        <v>1.625</v>
      </c>
      <c r="G375" s="63">
        <f t="shared" si="103"/>
        <v>4.083333333333333</v>
      </c>
      <c r="H375" s="63">
        <f t="shared" si="103"/>
        <v>7.916666666666667</v>
      </c>
      <c r="I375" s="63">
        <f t="shared" si="103"/>
        <v>4.916666666666667</v>
      </c>
      <c r="J375" s="63">
        <f t="shared" si="103"/>
        <v>1.9583333333333333</v>
      </c>
      <c r="K375" s="63">
        <f>K373/24</f>
        <v>0.125</v>
      </c>
      <c r="L375" s="63">
        <f>L373/24</f>
        <v>4.1666666666666664E-2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503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0</v>
      </c>
      <c r="G407" s="41">
        <f t="shared" si="105"/>
        <v>1</v>
      </c>
      <c r="H407" s="41">
        <f t="shared" si="105"/>
        <v>2</v>
      </c>
      <c r="I407" s="41">
        <f t="shared" si="105"/>
        <v>2</v>
      </c>
      <c r="J407" s="41">
        <f t="shared" si="105"/>
        <v>0</v>
      </c>
      <c r="K407" s="41">
        <f t="shared" si="105"/>
        <v>1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1</v>
      </c>
      <c r="F408" s="41">
        <f t="shared" si="106"/>
        <v>0</v>
      </c>
      <c r="G408" s="41">
        <f t="shared" si="106"/>
        <v>2</v>
      </c>
      <c r="H408" s="41">
        <f t="shared" si="106"/>
        <v>6</v>
      </c>
      <c r="I408" s="41">
        <f t="shared" si="106"/>
        <v>2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1</v>
      </c>
      <c r="G409" s="41">
        <f t="shared" si="106"/>
        <v>0</v>
      </c>
      <c r="H409" s="41">
        <f t="shared" si="106"/>
        <v>2</v>
      </c>
      <c r="I409" s="41">
        <f t="shared" si="106"/>
        <v>0</v>
      </c>
      <c r="J409" s="41">
        <f t="shared" si="106"/>
        <v>4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0</v>
      </c>
      <c r="G410" s="41">
        <f t="shared" si="106"/>
        <v>2</v>
      </c>
      <c r="H410" s="41">
        <f t="shared" si="106"/>
        <v>6</v>
      </c>
      <c r="I410" s="41">
        <f t="shared" si="106"/>
        <v>3</v>
      </c>
      <c r="J410" s="41">
        <f t="shared" si="106"/>
        <v>1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0</v>
      </c>
      <c r="F411" s="41">
        <f t="shared" si="106"/>
        <v>1</v>
      </c>
      <c r="G411" s="41">
        <f t="shared" si="106"/>
        <v>11</v>
      </c>
      <c r="H411" s="41">
        <f t="shared" si="106"/>
        <v>15</v>
      </c>
      <c r="I411" s="41">
        <f t="shared" si="106"/>
        <v>0</v>
      </c>
      <c r="J411" s="41">
        <f t="shared" si="106"/>
        <v>2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2</v>
      </c>
      <c r="F412" s="41">
        <f t="shared" si="106"/>
        <v>9</v>
      </c>
      <c r="G412" s="41">
        <f t="shared" si="106"/>
        <v>19</v>
      </c>
      <c r="H412" s="41">
        <f t="shared" si="106"/>
        <v>49</v>
      </c>
      <c r="I412" s="41">
        <f t="shared" si="106"/>
        <v>9</v>
      </c>
      <c r="J412" s="41">
        <f t="shared" si="106"/>
        <v>10</v>
      </c>
      <c r="K412" s="41">
        <f t="shared" si="106"/>
        <v>1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0</v>
      </c>
      <c r="E413" s="41">
        <f t="shared" si="106"/>
        <v>1</v>
      </c>
      <c r="F413" s="41">
        <f t="shared" si="106"/>
        <v>5</v>
      </c>
      <c r="G413" s="41">
        <f t="shared" si="106"/>
        <v>17</v>
      </c>
      <c r="H413" s="41">
        <f t="shared" si="106"/>
        <v>36</v>
      </c>
      <c r="I413" s="41">
        <f t="shared" si="106"/>
        <v>18</v>
      </c>
      <c r="J413" s="41">
        <f t="shared" si="106"/>
        <v>5</v>
      </c>
      <c r="K413" s="41">
        <f t="shared" si="106"/>
        <v>1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0</v>
      </c>
      <c r="E414" s="41">
        <f t="shared" si="106"/>
        <v>0</v>
      </c>
      <c r="F414" s="41">
        <f t="shared" si="106"/>
        <v>9</v>
      </c>
      <c r="G414" s="41">
        <f t="shared" si="106"/>
        <v>26</v>
      </c>
      <c r="H414" s="41">
        <f t="shared" si="106"/>
        <v>36</v>
      </c>
      <c r="I414" s="41">
        <f t="shared" si="106"/>
        <v>32</v>
      </c>
      <c r="J414" s="41">
        <f t="shared" si="106"/>
        <v>9</v>
      </c>
      <c r="K414" s="41">
        <f t="shared" si="106"/>
        <v>1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0</v>
      </c>
      <c r="E415" s="41">
        <f t="shared" si="106"/>
        <v>0</v>
      </c>
      <c r="F415" s="41">
        <f t="shared" si="106"/>
        <v>9</v>
      </c>
      <c r="G415" s="41">
        <f t="shared" si="106"/>
        <v>33</v>
      </c>
      <c r="H415" s="41">
        <f t="shared" si="106"/>
        <v>33</v>
      </c>
      <c r="I415" s="41">
        <f t="shared" si="106"/>
        <v>24</v>
      </c>
      <c r="J415" s="41">
        <f t="shared" si="106"/>
        <v>6</v>
      </c>
      <c r="K415" s="41">
        <f t="shared" si="106"/>
        <v>1</v>
      </c>
      <c r="L415" s="41">
        <f t="shared" si="106"/>
        <v>1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0</v>
      </c>
      <c r="F416" s="41">
        <f t="shared" si="106"/>
        <v>8</v>
      </c>
      <c r="G416" s="41">
        <f t="shared" si="106"/>
        <v>29</v>
      </c>
      <c r="H416" s="41">
        <f t="shared" si="106"/>
        <v>19</v>
      </c>
      <c r="I416" s="41">
        <f t="shared" si="106"/>
        <v>26</v>
      </c>
      <c r="J416" s="41">
        <f t="shared" si="106"/>
        <v>13</v>
      </c>
      <c r="K416" s="41">
        <f t="shared" si="106"/>
        <v>2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0</v>
      </c>
      <c r="E417" s="41">
        <f t="shared" si="106"/>
        <v>0</v>
      </c>
      <c r="F417" s="41">
        <f t="shared" si="106"/>
        <v>7</v>
      </c>
      <c r="G417" s="41">
        <f t="shared" si="106"/>
        <v>20</v>
      </c>
      <c r="H417" s="41">
        <f t="shared" si="106"/>
        <v>48</v>
      </c>
      <c r="I417" s="41">
        <f t="shared" si="106"/>
        <v>34</v>
      </c>
      <c r="J417" s="41">
        <f t="shared" si="106"/>
        <v>11</v>
      </c>
      <c r="K417" s="41">
        <f t="shared" si="106"/>
        <v>1</v>
      </c>
      <c r="L417" s="41">
        <f t="shared" si="106"/>
        <v>2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0</v>
      </c>
      <c r="E418" s="41">
        <f t="shared" si="106"/>
        <v>0</v>
      </c>
      <c r="F418" s="41">
        <f t="shared" si="106"/>
        <v>8</v>
      </c>
      <c r="G418" s="41">
        <f t="shared" si="106"/>
        <v>39</v>
      </c>
      <c r="H418" s="41">
        <f t="shared" si="106"/>
        <v>48</v>
      </c>
      <c r="I418" s="41">
        <f t="shared" si="106"/>
        <v>31</v>
      </c>
      <c r="J418" s="41">
        <f t="shared" si="106"/>
        <v>13</v>
      </c>
      <c r="K418" s="41">
        <f t="shared" si="106"/>
        <v>3</v>
      </c>
      <c r="L418" s="41">
        <f t="shared" si="106"/>
        <v>0</v>
      </c>
      <c r="M418" s="41">
        <f t="shared" si="106"/>
        <v>1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1</v>
      </c>
      <c r="D419" s="41">
        <f t="shared" si="106"/>
        <v>0</v>
      </c>
      <c r="E419" s="41">
        <f t="shared" si="106"/>
        <v>2</v>
      </c>
      <c r="F419" s="41">
        <f t="shared" si="106"/>
        <v>9</v>
      </c>
      <c r="G419" s="41">
        <f t="shared" si="106"/>
        <v>35</v>
      </c>
      <c r="H419" s="41">
        <f t="shared" si="106"/>
        <v>65</v>
      </c>
      <c r="I419" s="41">
        <f t="shared" si="106"/>
        <v>67</v>
      </c>
      <c r="J419" s="41">
        <f t="shared" si="106"/>
        <v>17</v>
      </c>
      <c r="K419" s="41">
        <f t="shared" si="106"/>
        <v>4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4</v>
      </c>
      <c r="E420" s="41">
        <f t="shared" si="106"/>
        <v>1</v>
      </c>
      <c r="F420" s="41">
        <f t="shared" si="106"/>
        <v>19</v>
      </c>
      <c r="G420" s="41">
        <f t="shared" si="106"/>
        <v>46</v>
      </c>
      <c r="H420" s="41">
        <f t="shared" si="106"/>
        <v>100</v>
      </c>
      <c r="I420" s="41">
        <f t="shared" si="106"/>
        <v>75</v>
      </c>
      <c r="J420" s="41">
        <f t="shared" si="106"/>
        <v>21</v>
      </c>
      <c r="K420" s="41">
        <f t="shared" si="106"/>
        <v>8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1</v>
      </c>
      <c r="D421" s="41">
        <f t="shared" si="106"/>
        <v>1</v>
      </c>
      <c r="E421" s="41">
        <f t="shared" si="106"/>
        <v>0</v>
      </c>
      <c r="F421" s="41">
        <f t="shared" si="106"/>
        <v>11</v>
      </c>
      <c r="G421" s="41">
        <f t="shared" si="106"/>
        <v>46</v>
      </c>
      <c r="H421" s="41">
        <f t="shared" si="106"/>
        <v>54</v>
      </c>
      <c r="I421" s="41">
        <f t="shared" si="106"/>
        <v>44</v>
      </c>
      <c r="J421" s="41">
        <f t="shared" si="106"/>
        <v>17</v>
      </c>
      <c r="K421" s="41">
        <f t="shared" si="106"/>
        <v>3</v>
      </c>
      <c r="L421" s="41">
        <f t="shared" si="106"/>
        <v>0</v>
      </c>
      <c r="M421" s="41">
        <f t="shared" si="106"/>
        <v>1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0</v>
      </c>
      <c r="E422" s="41">
        <f t="shared" si="106"/>
        <v>0</v>
      </c>
      <c r="F422" s="41">
        <f t="shared" si="106"/>
        <v>19</v>
      </c>
      <c r="G422" s="41">
        <f t="shared" si="106"/>
        <v>32</v>
      </c>
      <c r="H422" s="41">
        <f t="shared" si="106"/>
        <v>66</v>
      </c>
      <c r="I422" s="41">
        <f t="shared" si="106"/>
        <v>40</v>
      </c>
      <c r="J422" s="41">
        <f t="shared" si="106"/>
        <v>19</v>
      </c>
      <c r="K422" s="41">
        <f t="shared" si="106"/>
        <v>2</v>
      </c>
      <c r="L422" s="41">
        <f t="shared" si="106"/>
        <v>1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0</v>
      </c>
      <c r="E423" s="41">
        <f t="shared" si="106"/>
        <v>0</v>
      </c>
      <c r="F423" s="41">
        <f t="shared" si="106"/>
        <v>9</v>
      </c>
      <c r="G423" s="41">
        <f t="shared" si="106"/>
        <v>60</v>
      </c>
      <c r="H423" s="41">
        <f t="shared" si="106"/>
        <v>98</v>
      </c>
      <c r="I423" s="41">
        <f t="shared" si="106"/>
        <v>83</v>
      </c>
      <c r="J423" s="41">
        <f t="shared" si="106"/>
        <v>17</v>
      </c>
      <c r="K423" s="41">
        <f t="shared" si="106"/>
        <v>9</v>
      </c>
      <c r="L423" s="41">
        <f t="shared" si="106"/>
        <v>4</v>
      </c>
      <c r="M423" s="41">
        <f t="shared" si="106"/>
        <v>1</v>
      </c>
      <c r="N423" s="41">
        <f t="shared" si="106"/>
        <v>1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0</v>
      </c>
      <c r="E424" s="41">
        <f t="shared" si="106"/>
        <v>0</v>
      </c>
      <c r="F424" s="41">
        <f t="shared" si="106"/>
        <v>14</v>
      </c>
      <c r="G424" s="41">
        <f t="shared" si="106"/>
        <v>60</v>
      </c>
      <c r="H424" s="41">
        <f t="shared" si="106"/>
        <v>114</v>
      </c>
      <c r="I424" s="41">
        <f t="shared" si="106"/>
        <v>98</v>
      </c>
      <c r="J424" s="41">
        <f t="shared" si="106"/>
        <v>33</v>
      </c>
      <c r="K424" s="41">
        <f t="shared" si="106"/>
        <v>7</v>
      </c>
      <c r="L424" s="41">
        <f t="shared" si="106"/>
        <v>2</v>
      </c>
      <c r="M424" s="41">
        <f t="shared" si="106"/>
        <v>1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0</v>
      </c>
      <c r="E425" s="41">
        <f t="shared" si="106"/>
        <v>1</v>
      </c>
      <c r="F425" s="41">
        <f t="shared" si="106"/>
        <v>8</v>
      </c>
      <c r="G425" s="41">
        <f t="shared" si="106"/>
        <v>28</v>
      </c>
      <c r="H425" s="41">
        <f t="shared" si="106"/>
        <v>87</v>
      </c>
      <c r="I425" s="41">
        <f t="shared" si="106"/>
        <v>58</v>
      </c>
      <c r="J425" s="41">
        <f t="shared" si="106"/>
        <v>34</v>
      </c>
      <c r="K425" s="41">
        <f t="shared" si="106"/>
        <v>4</v>
      </c>
      <c r="L425" s="41">
        <f t="shared" si="106"/>
        <v>1</v>
      </c>
      <c r="M425" s="41">
        <f t="shared" si="106"/>
        <v>1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0</v>
      </c>
      <c r="F426" s="41">
        <f t="shared" si="106"/>
        <v>11</v>
      </c>
      <c r="G426" s="41">
        <f t="shared" si="106"/>
        <v>21</v>
      </c>
      <c r="H426" s="41">
        <f t="shared" si="106"/>
        <v>48</v>
      </c>
      <c r="I426" s="41">
        <f t="shared" si="106"/>
        <v>23</v>
      </c>
      <c r="J426" s="41">
        <f t="shared" si="106"/>
        <v>10</v>
      </c>
      <c r="K426" s="41">
        <f t="shared" si="106"/>
        <v>6</v>
      </c>
      <c r="L426" s="41">
        <f t="shared" si="106"/>
        <v>0</v>
      </c>
      <c r="M426" s="41">
        <f t="shared" si="106"/>
        <v>0</v>
      </c>
      <c r="N426" s="41">
        <f t="shared" si="106"/>
        <v>1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1</v>
      </c>
      <c r="F427" s="41">
        <f t="shared" si="106"/>
        <v>7</v>
      </c>
      <c r="G427" s="41">
        <f t="shared" si="106"/>
        <v>15</v>
      </c>
      <c r="H427" s="41">
        <f t="shared" si="106"/>
        <v>32</v>
      </c>
      <c r="I427" s="41">
        <f t="shared" si="106"/>
        <v>18</v>
      </c>
      <c r="J427" s="41">
        <f t="shared" si="106"/>
        <v>7</v>
      </c>
      <c r="K427" s="41">
        <f t="shared" si="106"/>
        <v>1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1</v>
      </c>
      <c r="F428" s="41">
        <f t="shared" si="106"/>
        <v>8</v>
      </c>
      <c r="G428" s="41">
        <f t="shared" si="106"/>
        <v>45</v>
      </c>
      <c r="H428" s="41">
        <f t="shared" si="106"/>
        <v>50</v>
      </c>
      <c r="I428" s="41">
        <f t="shared" si="106"/>
        <v>41</v>
      </c>
      <c r="J428" s="41">
        <f t="shared" si="106"/>
        <v>12</v>
      </c>
      <c r="K428" s="41">
        <f t="shared" si="106"/>
        <v>1</v>
      </c>
      <c r="L428" s="41">
        <f t="shared" si="106"/>
        <v>3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4</v>
      </c>
      <c r="G429" s="41">
        <f t="shared" si="107"/>
        <v>7</v>
      </c>
      <c r="H429" s="41">
        <f t="shared" si="107"/>
        <v>12</v>
      </c>
      <c r="I429" s="41">
        <f t="shared" si="107"/>
        <v>15</v>
      </c>
      <c r="J429" s="41">
        <f t="shared" si="107"/>
        <v>3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0</v>
      </c>
      <c r="G430" s="41">
        <f t="shared" si="108"/>
        <v>2</v>
      </c>
      <c r="H430" s="41">
        <f t="shared" si="108"/>
        <v>6</v>
      </c>
      <c r="I430" s="41">
        <f t="shared" si="108"/>
        <v>4</v>
      </c>
      <c r="J430" s="41">
        <f t="shared" si="108"/>
        <v>2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2</v>
      </c>
      <c r="D431" s="53">
        <f t="shared" si="109"/>
        <v>5</v>
      </c>
      <c r="E431" s="53">
        <f t="shared" si="109"/>
        <v>10</v>
      </c>
      <c r="F431" s="53">
        <f t="shared" si="109"/>
        <v>176</v>
      </c>
      <c r="G431" s="53">
        <f t="shared" si="109"/>
        <v>596</v>
      </c>
      <c r="H431" s="53">
        <f t="shared" si="109"/>
        <v>1032</v>
      </c>
      <c r="I431" s="53">
        <f t="shared" si="109"/>
        <v>747</v>
      </c>
      <c r="J431" s="53">
        <f t="shared" si="109"/>
        <v>266</v>
      </c>
      <c r="K431" s="53">
        <f>SUM(K407:K430)</f>
        <v>56</v>
      </c>
      <c r="L431" s="53">
        <f>SUM(L407:L430)</f>
        <v>14</v>
      </c>
      <c r="M431" s="53">
        <f>SUM(M407:M430)</f>
        <v>5</v>
      </c>
      <c r="N431" s="53">
        <f>SUM(N407:N430)</f>
        <v>2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6.8704912401236691E-4</v>
      </c>
      <c r="D432" s="62">
        <f>D431/N434</f>
        <v>1.7176228100309172E-3</v>
      </c>
      <c r="E432" s="62">
        <f>E431/N434</f>
        <v>3.4352456200618343E-3</v>
      </c>
      <c r="F432" s="62">
        <f>F431/N434</f>
        <v>6.0460322913088282E-2</v>
      </c>
      <c r="G432" s="62">
        <f>G431/N434</f>
        <v>0.20474063895568534</v>
      </c>
      <c r="H432" s="62">
        <f>H431/N434</f>
        <v>0.35451734799038132</v>
      </c>
      <c r="I432" s="62">
        <f>I431/N434</f>
        <v>0.25661284781861904</v>
      </c>
      <c r="J432" s="62">
        <f>J431/N434</f>
        <v>9.1377533493644802E-2</v>
      </c>
      <c r="K432" s="62">
        <f>K431/N434</f>
        <v>1.9237375472346274E-2</v>
      </c>
      <c r="L432" s="62">
        <f>L431/N434</f>
        <v>4.8093438680865686E-3</v>
      </c>
      <c r="M432" s="62">
        <f>M431/N434</f>
        <v>1.7176228100309172E-3</v>
      </c>
      <c r="N432" s="62">
        <f>N431/N434</f>
        <v>6.8704912401236691E-4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8.3333333333333329E-2</v>
      </c>
      <c r="D433" s="63">
        <f t="shared" si="110"/>
        <v>0.20833333333333334</v>
      </c>
      <c r="E433" s="63">
        <f t="shared" si="110"/>
        <v>0.41666666666666669</v>
      </c>
      <c r="F433" s="63">
        <f t="shared" si="110"/>
        <v>7.333333333333333</v>
      </c>
      <c r="G433" s="63">
        <f t="shared" si="110"/>
        <v>24.833333333333332</v>
      </c>
      <c r="H433" s="63">
        <f t="shared" si="110"/>
        <v>43</v>
      </c>
      <c r="I433" s="63">
        <f t="shared" si="110"/>
        <v>31.125</v>
      </c>
      <c r="J433" s="63">
        <f t="shared" si="110"/>
        <v>11.083333333333334</v>
      </c>
      <c r="K433" s="63">
        <f>K431/24</f>
        <v>2.3333333333333335</v>
      </c>
      <c r="L433" s="63">
        <f>L431/24</f>
        <v>0.58333333333333337</v>
      </c>
      <c r="M433" s="63">
        <f>M431/24</f>
        <v>0.20833333333333334</v>
      </c>
      <c r="N433" s="63">
        <f>N431/24</f>
        <v>8.3333333333333329E-2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2911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88.22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0.57999999999999996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343</v>
      </c>
      <c r="W3" s="15">
        <f>MIN(C39:I39)</f>
        <v>7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1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0</v>
      </c>
      <c r="H4" s="18">
        <f>SUM('VITESSEPL sens 1 '!C291:N291)</f>
        <v>0</v>
      </c>
      <c r="I4" s="19">
        <f>SUM('VITESSEPL sens 1 '!C349:N349)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2</v>
      </c>
      <c r="K4" s="21">
        <f t="shared" ref="K4:K27" si="1">SUM(C4:I4)</f>
        <v>2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503</v>
      </c>
      <c r="AG4" s="6">
        <f>'DebitVL sens 1'!W3</f>
        <v>213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0</v>
      </c>
      <c r="D5" s="23">
        <f>SUM('VITESSEPL sens 1 '!C64:N64)</f>
        <v>1</v>
      </c>
      <c r="E5" s="23">
        <f>SUM('VITESSEPL sens 1 '!C119:N119)</f>
        <v>1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1</v>
      </c>
      <c r="I5" s="24">
        <f>SUM('VITESSEPL sens 1 '!C350:N350)</f>
        <v>1</v>
      </c>
      <c r="J5" s="20">
        <f t="shared" si="0"/>
        <v>3</v>
      </c>
      <c r="K5" s="21">
        <f t="shared" si="1"/>
        <v>4</v>
      </c>
      <c r="V5" s="15">
        <f>IF($C$39=$V$3,C5,IF($D$39=$V$3,D5,IF($E$39=$V$3,E5,IF($F$39=$V$3,F5,IF($G$39=$V$3,G5,IF($H$39=$V$3,H5,IF($I$39=$V$3,I5,FALSE)))))))</f>
        <v>0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2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4</v>
      </c>
      <c r="D6" s="23">
        <f>SUM('VITESSEPL sens 1 '!C65:N65)</f>
        <v>2</v>
      </c>
      <c r="E6" s="23">
        <f>SUM('VITESSEPL sens 1 '!C120:N120)</f>
        <v>4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3</v>
      </c>
      <c r="I6" s="24">
        <f>SUM('VITESSEPL sens 1 '!C351:N351)</f>
        <v>2</v>
      </c>
      <c r="J6" s="20">
        <f t="shared" si="0"/>
        <v>11</v>
      </c>
      <c r="K6" s="21">
        <f t="shared" si="1"/>
        <v>15</v>
      </c>
      <c r="V6" s="15">
        <f t="shared" ref="V6:V27" si="3">IF($C$39=$V$3,C6,IF($D$39=$V$3,D6,IF($E$39=$V$3,E6,IF($F$39=$V$3,F6,IF($G$39=$V$3,G6,IF($H$39=$V$3,H6,IF($I$39=$V$3,I6,FALSE)))))))</f>
        <v>4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1</v>
      </c>
      <c r="D7" s="23">
        <f>SUM('VITESSEPL sens 1 '!C66:N66)</f>
        <v>2</v>
      </c>
      <c r="E7" s="23">
        <f>SUM('VITESSEPL sens 1 '!C121:N121)</f>
        <v>1</v>
      </c>
      <c r="F7" s="23">
        <f>SUM('VITESSEPL sens 1 '!C179:N179)</f>
        <v>0</v>
      </c>
      <c r="G7" s="23">
        <f>SUM('VITESSEPL sens 1 '!C236:N236)</f>
        <v>0</v>
      </c>
      <c r="H7" s="23">
        <f>SUM('VITESSEPL sens 1 '!C294:N294)</f>
        <v>1</v>
      </c>
      <c r="I7" s="24">
        <f>SUM('VITESSEPL sens 1 '!C352:N352)</f>
        <v>0</v>
      </c>
      <c r="J7" s="20">
        <f t="shared" si="0"/>
        <v>4</v>
      </c>
      <c r="K7" s="21">
        <f t="shared" si="1"/>
        <v>5</v>
      </c>
      <c r="V7" s="15">
        <f t="shared" si="3"/>
        <v>1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3</v>
      </c>
      <c r="D8" s="23">
        <f>SUM('VITESSEPL sens 1 '!C67:N67)</f>
        <v>3</v>
      </c>
      <c r="E8" s="23">
        <f>SUM('VITESSEPL sens 1 '!C122:N122)</f>
        <v>1</v>
      </c>
      <c r="F8" s="23">
        <f>SUM('VITESSEPL sens 1 '!C180:N180)</f>
        <v>0</v>
      </c>
      <c r="G8" s="23">
        <f>SUM('VITESSEPL sens 1 '!C237:N237)</f>
        <v>2</v>
      </c>
      <c r="H8" s="23">
        <f>SUM('VITESSEPL sens 1 '!C295:N295)</f>
        <v>3</v>
      </c>
      <c r="I8" s="24">
        <f>SUM('VITESSEPL sens 1 '!C353:N353)</f>
        <v>3</v>
      </c>
      <c r="J8" s="20">
        <f t="shared" si="0"/>
        <v>14</v>
      </c>
      <c r="K8" s="21">
        <f t="shared" si="1"/>
        <v>15</v>
      </c>
      <c r="V8" s="15">
        <f t="shared" si="3"/>
        <v>3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4</v>
      </c>
      <c r="D9" s="23">
        <f>SUM('VITESSEPL sens 1 '!C68:N68)</f>
        <v>4</v>
      </c>
      <c r="E9" s="23">
        <f>SUM('VITESSEPL sens 1 '!C123:N123)</f>
        <v>1</v>
      </c>
      <c r="F9" s="23">
        <f>SUM('VITESSEPL sens 1 '!C181:N181)</f>
        <v>0</v>
      </c>
      <c r="G9" s="23">
        <f>SUM('VITESSEPL sens 1 '!C238:N238)</f>
        <v>2</v>
      </c>
      <c r="H9" s="23">
        <f>SUM('VITESSEPL sens 1 '!C296:N296)</f>
        <v>4</v>
      </c>
      <c r="I9" s="24">
        <f>SUM('VITESSEPL sens 1 '!C354:N354)</f>
        <v>3</v>
      </c>
      <c r="J9" s="20">
        <f t="shared" si="0"/>
        <v>17</v>
      </c>
      <c r="K9" s="21">
        <f t="shared" si="1"/>
        <v>18</v>
      </c>
      <c r="V9" s="15">
        <f t="shared" si="3"/>
        <v>4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7</v>
      </c>
      <c r="D10" s="23">
        <f>SUM('VITESSEPL sens 1 '!C69:N69)</f>
        <v>11</v>
      </c>
      <c r="E10" s="23">
        <f>SUM('VITESSEPL sens 1 '!C124:N124)</f>
        <v>2</v>
      </c>
      <c r="F10" s="23">
        <f>SUM('VITESSEPL sens 1 '!C182:N182)</f>
        <v>0</v>
      </c>
      <c r="G10" s="23">
        <f>SUM('VITESSEPL sens 1 '!C239:N239)</f>
        <v>5</v>
      </c>
      <c r="H10" s="23">
        <f>SUM('VITESSEPL sens 1 '!C297:N297)</f>
        <v>6</v>
      </c>
      <c r="I10" s="24">
        <f>SUM('VITESSEPL sens 1 '!C355:N355)</f>
        <v>9</v>
      </c>
      <c r="J10" s="20">
        <f t="shared" si="0"/>
        <v>38</v>
      </c>
      <c r="K10" s="21">
        <f t="shared" si="1"/>
        <v>40</v>
      </c>
      <c r="V10" s="15">
        <f t="shared" si="3"/>
        <v>7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37</v>
      </c>
      <c r="D11" s="23">
        <f>SUM('VITESSEPL sens 1 '!C70:N70)</f>
        <v>28</v>
      </c>
      <c r="E11" s="23">
        <f>SUM('VITESSEPL sens 1 '!C125:N125)</f>
        <v>3</v>
      </c>
      <c r="F11" s="23">
        <f>SUM('VITESSEPL sens 1 '!C183:N183)</f>
        <v>0</v>
      </c>
      <c r="G11" s="23">
        <f>SUM('VITESSEPL sens 1 '!C240:N240)</f>
        <v>27</v>
      </c>
      <c r="H11" s="23">
        <f>SUM('VITESSEPL sens 1 '!C298:N298)</f>
        <v>30</v>
      </c>
      <c r="I11" s="24">
        <f>SUM('VITESSEPL sens 1 '!C356:N356)</f>
        <v>24</v>
      </c>
      <c r="J11" s="20">
        <f t="shared" si="0"/>
        <v>146</v>
      </c>
      <c r="K11" s="21">
        <f t="shared" si="1"/>
        <v>149</v>
      </c>
      <c r="V11" s="15">
        <f t="shared" si="3"/>
        <v>37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37</v>
      </c>
      <c r="D12" s="23">
        <f>SUM('VITESSEPL sens 1 '!C71:N71)</f>
        <v>39</v>
      </c>
      <c r="E12" s="23">
        <f>SUM('VITESSEPL sens 1 '!C126:N126)</f>
        <v>2</v>
      </c>
      <c r="F12" s="23">
        <f>SUM('VITESSEPL sens 1 '!C184:N184)</f>
        <v>2</v>
      </c>
      <c r="G12" s="23">
        <f>SUM('VITESSEPL sens 1 '!C241:N241)</f>
        <v>43</v>
      </c>
      <c r="H12" s="23">
        <f>SUM('VITESSEPL sens 1 '!C299:N299)</f>
        <v>44</v>
      </c>
      <c r="I12" s="24">
        <f>SUM('VITESSEPL sens 1 '!C357:N357)</f>
        <v>42</v>
      </c>
      <c r="J12" s="20">
        <f t="shared" si="0"/>
        <v>205</v>
      </c>
      <c r="K12" s="21">
        <f t="shared" si="1"/>
        <v>209</v>
      </c>
      <c r="L12" s="4"/>
      <c r="M12" s="4"/>
      <c r="V12" s="15">
        <f t="shared" si="3"/>
        <v>37</v>
      </c>
      <c r="W12" s="15">
        <f t="shared" si="2"/>
        <v>2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35</v>
      </c>
      <c r="D13" s="23">
        <f>SUM('VITESSEPL sens 1 '!C72:N72)</f>
        <v>29</v>
      </c>
      <c r="E13" s="23">
        <f>SUM('VITESSEPL sens 1 '!C127:N127)</f>
        <v>4</v>
      </c>
      <c r="F13" s="23">
        <f>SUM('VITESSEPL sens 1 '!C185:N185)</f>
        <v>0</v>
      </c>
      <c r="G13" s="23">
        <f>SUM('VITESSEPL sens 1 '!C242:N242)</f>
        <v>25</v>
      </c>
      <c r="H13" s="23">
        <f>SUM('VITESSEPL sens 1 '!C300:N300)</f>
        <v>34</v>
      </c>
      <c r="I13" s="24">
        <f>SUM('VITESSEPL sens 1 '!C358:N358)</f>
        <v>37</v>
      </c>
      <c r="J13" s="20">
        <f t="shared" si="0"/>
        <v>160</v>
      </c>
      <c r="K13" s="21">
        <f t="shared" si="1"/>
        <v>164</v>
      </c>
      <c r="V13" s="15">
        <f t="shared" si="3"/>
        <v>35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23</v>
      </c>
      <c r="D14" s="23">
        <f>SUM('VITESSEPL sens 1 '!C73:N73)</f>
        <v>22</v>
      </c>
      <c r="E14" s="23">
        <f>SUM('VITESSEPL sens 1 '!C128:N128)</f>
        <v>3</v>
      </c>
      <c r="F14" s="23">
        <f>SUM('VITESSEPL sens 1 '!C186:N186)</f>
        <v>1</v>
      </c>
      <c r="G14" s="23">
        <f>SUM('VITESSEPL sens 1 '!C243:N243)</f>
        <v>21</v>
      </c>
      <c r="H14" s="23">
        <f>SUM('VITESSEPL sens 1 '!C301:N301)</f>
        <v>19</v>
      </c>
      <c r="I14" s="24">
        <f>SUM('VITESSEPL sens 1 '!C359:N359)</f>
        <v>16</v>
      </c>
      <c r="J14" s="20">
        <f t="shared" si="0"/>
        <v>101</v>
      </c>
      <c r="K14" s="21">
        <f t="shared" si="1"/>
        <v>105</v>
      </c>
      <c r="V14" s="15">
        <f t="shared" si="3"/>
        <v>23</v>
      </c>
      <c r="W14" s="15">
        <f t="shared" si="2"/>
        <v>1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23</v>
      </c>
      <c r="D15" s="23">
        <f>SUM('VITESSEPL sens 1 '!C74:N74)</f>
        <v>26</v>
      </c>
      <c r="E15" s="23">
        <f>SUM('VITESSEPL sens 1 '!C129:N129)</f>
        <v>3</v>
      </c>
      <c r="F15" s="23">
        <f>SUM('VITESSEPL sens 1 '!C187:N187)</f>
        <v>0</v>
      </c>
      <c r="G15" s="23">
        <f>SUM('VITESSEPL sens 1 '!C244:N244)</f>
        <v>21</v>
      </c>
      <c r="H15" s="23">
        <f>SUM('VITESSEPL sens 1 '!C302:N302)</f>
        <v>24</v>
      </c>
      <c r="I15" s="24">
        <f>SUM('VITESSEPL sens 1 '!C360:N360)</f>
        <v>28</v>
      </c>
      <c r="J15" s="20">
        <f t="shared" si="0"/>
        <v>122</v>
      </c>
      <c r="K15" s="21">
        <f t="shared" si="1"/>
        <v>125</v>
      </c>
      <c r="V15" s="15">
        <f t="shared" si="3"/>
        <v>23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18</v>
      </c>
      <c r="D16" s="23">
        <f>SUM('VITESSEPL sens 1 '!C75:N75)</f>
        <v>18</v>
      </c>
      <c r="E16" s="23">
        <f>SUM('VITESSEPL sens 1 '!C130:N130)</f>
        <v>2</v>
      </c>
      <c r="F16" s="23">
        <f>SUM('VITESSEPL sens 1 '!C188:N188)</f>
        <v>0</v>
      </c>
      <c r="G16" s="23">
        <f>SUM('VITESSEPL sens 1 '!C245:N245)</f>
        <v>25</v>
      </c>
      <c r="H16" s="23">
        <f>SUM('VITESSEPL sens 1 '!C303:N303)</f>
        <v>19</v>
      </c>
      <c r="I16" s="24">
        <f>SUM('VITESSEPL sens 1 '!C361:N361)</f>
        <v>20</v>
      </c>
      <c r="J16" s="20">
        <f t="shared" si="0"/>
        <v>100</v>
      </c>
      <c r="K16" s="21">
        <f t="shared" si="1"/>
        <v>102</v>
      </c>
      <c r="V16" s="15">
        <f t="shared" si="3"/>
        <v>18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25</v>
      </c>
      <c r="D17" s="23">
        <f>SUM('VITESSEPL sens 1 '!C76:N76)</f>
        <v>21</v>
      </c>
      <c r="E17" s="23">
        <f>SUM('VITESSEPL sens 1 '!C131:N131)</f>
        <v>3</v>
      </c>
      <c r="F17" s="23">
        <f>SUM('VITESSEPL sens 1 '!C189:N189)</f>
        <v>1</v>
      </c>
      <c r="G17" s="23">
        <f>SUM('VITESSEPL sens 1 '!C246:N246)</f>
        <v>18</v>
      </c>
      <c r="H17" s="23">
        <f>SUM('VITESSEPL sens 1 '!C304:N304)</f>
        <v>17</v>
      </c>
      <c r="I17" s="24">
        <f>SUM('VITESSEPL sens 1 '!C362:N362)</f>
        <v>23</v>
      </c>
      <c r="J17" s="20">
        <f t="shared" si="0"/>
        <v>104</v>
      </c>
      <c r="K17" s="21">
        <f t="shared" si="1"/>
        <v>108</v>
      </c>
      <c r="V17" s="15">
        <f t="shared" si="3"/>
        <v>25</v>
      </c>
      <c r="W17" s="15">
        <f t="shared" si="2"/>
        <v>1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26</v>
      </c>
      <c r="D18" s="23">
        <f>SUM('VITESSEPL sens 1 '!C77:N77)</f>
        <v>30</v>
      </c>
      <c r="E18" s="23">
        <f>SUM('VITESSEPL sens 1 '!C132:N132)</f>
        <v>0</v>
      </c>
      <c r="F18" s="23">
        <f>SUM('VITESSEPL sens 1 '!C190:N190)</f>
        <v>0</v>
      </c>
      <c r="G18" s="23">
        <f>SUM('VITESSEPL sens 1 '!C247:N247)</f>
        <v>20</v>
      </c>
      <c r="H18" s="23">
        <f>SUM('VITESSEPL sens 1 '!C305:N305)</f>
        <v>23</v>
      </c>
      <c r="I18" s="24">
        <f>SUM('VITESSEPL sens 1 '!C363:N363)</f>
        <v>12</v>
      </c>
      <c r="J18" s="20">
        <f t="shared" si="0"/>
        <v>111</v>
      </c>
      <c r="K18" s="21">
        <f t="shared" si="1"/>
        <v>111</v>
      </c>
      <c r="V18" s="15">
        <f t="shared" si="3"/>
        <v>26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25</v>
      </c>
      <c r="D19" s="23">
        <f>SUM('VITESSEPL sens 1 '!C78:N78)</f>
        <v>25</v>
      </c>
      <c r="E19" s="23">
        <f>SUM('VITESSEPL sens 1 '!C133:N133)</f>
        <v>2</v>
      </c>
      <c r="F19" s="23">
        <f>SUM('VITESSEPL sens 1 '!C191:N191)</f>
        <v>0</v>
      </c>
      <c r="G19" s="23">
        <f>SUM('VITESSEPL sens 1 '!C248:N248)</f>
        <v>30</v>
      </c>
      <c r="H19" s="23">
        <f>SUM('VITESSEPL sens 1 '!C306:N306)</f>
        <v>28</v>
      </c>
      <c r="I19" s="24">
        <f>SUM('VITESSEPL sens 1 '!C364:N364)</f>
        <v>28</v>
      </c>
      <c r="J19" s="20">
        <f t="shared" si="0"/>
        <v>136</v>
      </c>
      <c r="K19" s="21">
        <f t="shared" si="1"/>
        <v>138</v>
      </c>
      <c r="V19" s="15">
        <f t="shared" si="3"/>
        <v>25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19</v>
      </c>
      <c r="D20" s="23">
        <f>SUM('VITESSEPL sens 1 '!C79:N79)</f>
        <v>20</v>
      </c>
      <c r="E20" s="23">
        <f>SUM('VITESSEPL sens 1 '!C134:N134)</f>
        <v>0</v>
      </c>
      <c r="F20" s="23">
        <f>SUM('VITESSEPL sens 1 '!C192:N192)</f>
        <v>0</v>
      </c>
      <c r="G20" s="23">
        <f>SUM('VITESSEPL sens 1 '!C249:N249)</f>
        <v>18</v>
      </c>
      <c r="H20" s="23">
        <f>SUM('VITESSEPL sens 1 '!C307:N307)</f>
        <v>15</v>
      </c>
      <c r="I20" s="24">
        <f>SUM('VITESSEPL sens 1 '!C365:N365)</f>
        <v>14</v>
      </c>
      <c r="J20" s="20">
        <f t="shared" si="0"/>
        <v>86</v>
      </c>
      <c r="K20" s="21">
        <f t="shared" si="1"/>
        <v>86</v>
      </c>
      <c r="V20" s="15">
        <f t="shared" si="3"/>
        <v>19</v>
      </c>
      <c r="W20" s="15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12</v>
      </c>
      <c r="D21" s="23">
        <f>SUM('VITESSEPL sens 1 '!C80:N80)</f>
        <v>18</v>
      </c>
      <c r="E21" s="23">
        <f>SUM('VITESSEPL sens 1 '!C135:N135)</f>
        <v>3</v>
      </c>
      <c r="F21" s="23">
        <f>SUM('VITESSEPL sens 1 '!C193:N193)</f>
        <v>0</v>
      </c>
      <c r="G21" s="23">
        <f>SUM('VITESSEPL sens 1 '!C250:N250)</f>
        <v>16</v>
      </c>
      <c r="H21" s="23">
        <f>SUM('VITESSEPL sens 1 '!C308:N308)</f>
        <v>15</v>
      </c>
      <c r="I21" s="24">
        <f>SUM('VITESSEPL sens 1 '!C366:N366)</f>
        <v>12</v>
      </c>
      <c r="J21" s="20">
        <f t="shared" si="0"/>
        <v>73</v>
      </c>
      <c r="K21" s="21">
        <f t="shared" si="1"/>
        <v>76</v>
      </c>
      <c r="V21" s="15">
        <f t="shared" si="3"/>
        <v>12</v>
      </c>
      <c r="W21" s="15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11</v>
      </c>
      <c r="D22" s="23">
        <f>SUM('VITESSEPL sens 1 '!C81:N81)</f>
        <v>6</v>
      </c>
      <c r="E22" s="23">
        <f>SUM('VITESSEPL sens 1 '!C136:N136)</f>
        <v>1</v>
      </c>
      <c r="F22" s="23">
        <f>SUM('VITESSEPL sens 1 '!C194:N194)</f>
        <v>0</v>
      </c>
      <c r="G22" s="23">
        <f>SUM('VITESSEPL sens 1 '!C251:N251)</f>
        <v>8</v>
      </c>
      <c r="H22" s="23">
        <f>SUM('VITESSEPL sens 1 '!C309:N309)</f>
        <v>10</v>
      </c>
      <c r="I22" s="24">
        <f>SUM('VITESSEPL sens 1 '!C367:N367)</f>
        <v>10</v>
      </c>
      <c r="J22" s="20">
        <f t="shared" si="0"/>
        <v>45</v>
      </c>
      <c r="K22" s="21">
        <f t="shared" si="1"/>
        <v>46</v>
      </c>
      <c r="V22" s="15">
        <f t="shared" si="3"/>
        <v>11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6</v>
      </c>
      <c r="D23" s="23">
        <f>SUM('VITESSEPL sens 1 '!C82:N82)</f>
        <v>10</v>
      </c>
      <c r="E23" s="23">
        <f>SUM('VITESSEPL sens 1 '!C137:N137)</f>
        <v>1</v>
      </c>
      <c r="F23" s="23">
        <f>SUM('VITESSEPL sens 1 '!C195:N195)</f>
        <v>3</v>
      </c>
      <c r="G23" s="23">
        <f>SUM('VITESSEPL sens 1 '!C252:N252)</f>
        <v>6</v>
      </c>
      <c r="H23" s="23">
        <f>SUM('VITESSEPL sens 1 '!C310:N310)</f>
        <v>7</v>
      </c>
      <c r="I23" s="24">
        <f>SUM('VITESSEPL sens 1 '!C368:N368)</f>
        <v>12</v>
      </c>
      <c r="J23" s="20">
        <f t="shared" si="0"/>
        <v>41</v>
      </c>
      <c r="K23" s="21">
        <f t="shared" si="1"/>
        <v>45</v>
      </c>
      <c r="V23" s="15">
        <f t="shared" si="3"/>
        <v>6</v>
      </c>
      <c r="W23" s="15">
        <f t="shared" si="2"/>
        <v>3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9</v>
      </c>
      <c r="D24" s="23">
        <f>SUM('VITESSEPL sens 1 '!C83:N83)</f>
        <v>13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12</v>
      </c>
      <c r="H24" s="23">
        <f>SUM('VITESSEPL sens 1 '!C311:N311)</f>
        <v>12</v>
      </c>
      <c r="I24" s="24">
        <f>SUM('VITESSEPL sens 1 '!C369:N369)</f>
        <v>6</v>
      </c>
      <c r="J24" s="20">
        <f t="shared" si="0"/>
        <v>52</v>
      </c>
      <c r="K24" s="21">
        <f t="shared" si="1"/>
        <v>52</v>
      </c>
      <c r="V24" s="15">
        <f t="shared" si="3"/>
        <v>9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15</v>
      </c>
      <c r="D25" s="23">
        <f>SUM('VITESSEPL sens 1 '!C84:N84)</f>
        <v>10</v>
      </c>
      <c r="E25" s="23">
        <f>SUM('VITESSEPL sens 1 '!C139:N139)</f>
        <v>1</v>
      </c>
      <c r="F25" s="23">
        <f>SUM('VITESSEPL sens 1 '!C197:N197)</f>
        <v>0</v>
      </c>
      <c r="G25" s="23">
        <f>SUM('VITESSEPL sens 1 '!C254:N254)</f>
        <v>7</v>
      </c>
      <c r="H25" s="23">
        <f>SUM('VITESSEPL sens 1 '!C312:N312)</f>
        <v>8</v>
      </c>
      <c r="I25" s="24">
        <f>SUM('VITESSEPL sens 1 '!C370:N370)</f>
        <v>12</v>
      </c>
      <c r="J25" s="20">
        <f t="shared" si="0"/>
        <v>52</v>
      </c>
      <c r="K25" s="21">
        <f t="shared" si="1"/>
        <v>53</v>
      </c>
      <c r="V25" s="15">
        <f t="shared" si="3"/>
        <v>15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1</v>
      </c>
      <c r="D26" s="78">
        <f>SUM('VITESSEPL sens 1 '!C85:N85)</f>
        <v>0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1</v>
      </c>
      <c r="H26" s="78">
        <f>SUM('VITESSEPL sens 1 '!C313:N313)</f>
        <v>4</v>
      </c>
      <c r="I26" s="79">
        <f>SUM('VITESSEPL sens 1 '!C371:N371)</f>
        <v>6</v>
      </c>
      <c r="J26" s="80">
        <f t="shared" si="0"/>
        <v>12</v>
      </c>
      <c r="K26" s="81">
        <f t="shared" si="1"/>
        <v>12</v>
      </c>
      <c r="L26" s="4"/>
      <c r="M26" s="4"/>
      <c r="V26" s="82">
        <f t="shared" si="3"/>
        <v>1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2</v>
      </c>
      <c r="D27" s="27">
        <f>SUM('VITESSEPL sens 1 '!C86:N86)</f>
        <v>2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4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8</v>
      </c>
      <c r="K27" s="30">
        <f t="shared" si="1"/>
        <v>8</v>
      </c>
      <c r="V27" s="15">
        <f t="shared" si="3"/>
        <v>2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5">SUM(C10:C25)</f>
        <v>328</v>
      </c>
      <c r="D32" s="294">
        <f t="shared" si="5"/>
        <v>326</v>
      </c>
      <c r="E32" s="294">
        <f t="shared" si="5"/>
        <v>30</v>
      </c>
      <c r="F32" s="294">
        <f t="shared" si="5"/>
        <v>7</v>
      </c>
      <c r="G32" s="294">
        <f t="shared" si="5"/>
        <v>302</v>
      </c>
      <c r="H32" s="294">
        <f t="shared" si="5"/>
        <v>311</v>
      </c>
      <c r="I32" s="294">
        <f t="shared" si="5"/>
        <v>305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15</v>
      </c>
      <c r="D33" s="41">
        <f t="shared" si="6"/>
        <v>15</v>
      </c>
      <c r="E33" s="41">
        <f t="shared" si="6"/>
        <v>8</v>
      </c>
      <c r="F33" s="41">
        <f t="shared" si="6"/>
        <v>0</v>
      </c>
      <c r="G33" s="41">
        <f t="shared" si="6"/>
        <v>9</v>
      </c>
      <c r="H33" s="41">
        <f t="shared" si="6"/>
        <v>16</v>
      </c>
      <c r="I33" s="41">
        <f t="shared" si="6"/>
        <v>16</v>
      </c>
      <c r="J33" s="42">
        <f>SUM(J4:J27)</f>
        <v>1643</v>
      </c>
      <c r="K33" s="42">
        <f>SUM(C39:I39)-J33</f>
        <v>45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14.291666666666666</v>
      </c>
      <c r="D34" s="43">
        <f t="shared" si="7"/>
        <v>14.208333333333334</v>
      </c>
      <c r="E34" s="43">
        <f t="shared" si="7"/>
        <v>1.5833333333333333</v>
      </c>
      <c r="F34" s="43">
        <f t="shared" si="7"/>
        <v>0.29166666666666669</v>
      </c>
      <c r="G34" s="43">
        <f t="shared" si="7"/>
        <v>12.958333333333334</v>
      </c>
      <c r="H34" s="43">
        <f t="shared" si="7"/>
        <v>13.625</v>
      </c>
      <c r="I34" s="44">
        <f t="shared" si="7"/>
        <v>13.375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0.97334123222748814</v>
      </c>
      <c r="K35" s="45">
        <f>K33/J39</f>
        <v>2.665876777251185E-2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37</v>
      </c>
      <c r="D36" s="41">
        <f t="shared" si="9"/>
        <v>39</v>
      </c>
      <c r="E36" s="41">
        <f t="shared" si="9"/>
        <v>4</v>
      </c>
      <c r="F36" s="41">
        <f t="shared" si="9"/>
        <v>3</v>
      </c>
      <c r="G36" s="41">
        <f t="shared" si="9"/>
        <v>43</v>
      </c>
      <c r="H36" s="41">
        <f t="shared" si="9"/>
        <v>44</v>
      </c>
      <c r="I36" s="21">
        <f t="shared" si="9"/>
        <v>42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37</v>
      </c>
      <c r="D37" s="41">
        <f t="shared" si="10"/>
        <v>39</v>
      </c>
      <c r="E37" s="41">
        <f t="shared" si="10"/>
        <v>2</v>
      </c>
      <c r="F37" s="41">
        <f t="shared" si="10"/>
        <v>2</v>
      </c>
      <c r="G37" s="41">
        <f t="shared" si="10"/>
        <v>43</v>
      </c>
      <c r="H37" s="41">
        <f t="shared" si="10"/>
        <v>44</v>
      </c>
      <c r="I37" s="21">
        <f t="shared" si="10"/>
        <v>42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12</v>
      </c>
      <c r="D38" s="41">
        <f t="shared" si="11"/>
        <v>18</v>
      </c>
      <c r="E38" s="41">
        <f t="shared" si="11"/>
        <v>3</v>
      </c>
      <c r="F38" s="41">
        <f t="shared" si="11"/>
        <v>0</v>
      </c>
      <c r="G38" s="41">
        <f t="shared" si="11"/>
        <v>16</v>
      </c>
      <c r="H38" s="41">
        <f t="shared" si="11"/>
        <v>15</v>
      </c>
      <c r="I38" s="21">
        <f t="shared" si="11"/>
        <v>12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343</v>
      </c>
      <c r="D39" s="53">
        <f t="shared" si="12"/>
        <v>341</v>
      </c>
      <c r="E39" s="53">
        <f t="shared" si="12"/>
        <v>38</v>
      </c>
      <c r="F39" s="53">
        <f t="shared" si="12"/>
        <v>7</v>
      </c>
      <c r="G39" s="53">
        <f t="shared" si="12"/>
        <v>311</v>
      </c>
      <c r="H39" s="53">
        <f t="shared" si="12"/>
        <v>327</v>
      </c>
      <c r="I39" s="54">
        <f t="shared" si="12"/>
        <v>321</v>
      </c>
      <c r="J39" s="55">
        <f>SUM(C39:I39)</f>
        <v>1688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343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7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503</v>
      </c>
      <c r="AG4" s="6">
        <f>'DebitVL sens 1'!W3</f>
        <v>213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2</v>
      </c>
      <c r="G7" s="41">
        <f t="shared" si="3"/>
        <v>1</v>
      </c>
      <c r="H7" s="41">
        <f t="shared" si="4"/>
        <v>1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0</v>
      </c>
      <c r="AA7">
        <v>2</v>
      </c>
      <c r="AB7">
        <v>1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62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1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1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75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1</v>
      </c>
      <c r="G9" s="41">
        <f t="shared" si="3"/>
        <v>1</v>
      </c>
      <c r="H9" s="41">
        <f t="shared" si="4"/>
        <v>0</v>
      </c>
      <c r="I9" s="41">
        <f t="shared" si="5"/>
        <v>0</v>
      </c>
      <c r="J9" s="41">
        <f t="shared" si="6"/>
        <v>1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0</v>
      </c>
      <c r="AA9">
        <v>1</v>
      </c>
      <c r="AB9">
        <v>1</v>
      </c>
      <c r="AC9">
        <v>0</v>
      </c>
      <c r="AD9">
        <v>0</v>
      </c>
      <c r="AE9">
        <v>1</v>
      </c>
      <c r="AF9">
        <v>0</v>
      </c>
      <c r="AG9">
        <v>0</v>
      </c>
      <c r="AH9">
        <v>0</v>
      </c>
      <c r="AI9">
        <v>0</v>
      </c>
      <c r="AJ9">
        <v>1</v>
      </c>
      <c r="AK9">
        <v>72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1</v>
      </c>
      <c r="F10" s="41">
        <f t="shared" si="2"/>
        <v>1</v>
      </c>
      <c r="G10" s="41">
        <f t="shared" si="3"/>
        <v>1</v>
      </c>
      <c r="H10" s="41">
        <f t="shared" si="4"/>
        <v>1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0</v>
      </c>
      <c r="Z10">
        <v>1</v>
      </c>
      <c r="AA10">
        <v>1</v>
      </c>
      <c r="AB10">
        <v>1</v>
      </c>
      <c r="AC10">
        <v>1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60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0</v>
      </c>
      <c r="F11" s="41">
        <f t="shared" si="2"/>
        <v>3</v>
      </c>
      <c r="G11" s="41">
        <f t="shared" si="3"/>
        <v>3</v>
      </c>
      <c r="H11" s="41">
        <f t="shared" si="4"/>
        <v>1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0</v>
      </c>
      <c r="Z11">
        <v>0</v>
      </c>
      <c r="AA11">
        <v>3</v>
      </c>
      <c r="AB11">
        <v>3</v>
      </c>
      <c r="AC11">
        <v>1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62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1</v>
      </c>
      <c r="F12" s="41">
        <f t="shared" si="2"/>
        <v>13</v>
      </c>
      <c r="G12" s="41">
        <f t="shared" si="3"/>
        <v>14</v>
      </c>
      <c r="H12" s="41">
        <f t="shared" si="4"/>
        <v>8</v>
      </c>
      <c r="I12" s="41">
        <f t="shared" si="5"/>
        <v>1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0</v>
      </c>
      <c r="Z12">
        <v>1</v>
      </c>
      <c r="AA12">
        <v>13</v>
      </c>
      <c r="AB12">
        <v>14</v>
      </c>
      <c r="AC12">
        <v>8</v>
      </c>
      <c r="AD12">
        <v>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</v>
      </c>
      <c r="AK12">
        <v>64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0</v>
      </c>
      <c r="F13" s="41">
        <f t="shared" si="2"/>
        <v>12</v>
      </c>
      <c r="G13" s="41">
        <f t="shared" si="3"/>
        <v>21</v>
      </c>
      <c r="H13" s="41">
        <f t="shared" si="4"/>
        <v>4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0</v>
      </c>
      <c r="Z13">
        <v>0</v>
      </c>
      <c r="AA13">
        <v>12</v>
      </c>
      <c r="AB13">
        <v>21</v>
      </c>
      <c r="AC13">
        <v>4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63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1</v>
      </c>
      <c r="F14" s="41">
        <f t="shared" si="2"/>
        <v>8</v>
      </c>
      <c r="G14" s="41">
        <f t="shared" si="3"/>
        <v>19</v>
      </c>
      <c r="H14" s="41">
        <f t="shared" si="4"/>
        <v>7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1</v>
      </c>
      <c r="AA14">
        <v>8</v>
      </c>
      <c r="AB14">
        <v>19</v>
      </c>
      <c r="AC14">
        <v>7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64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8</v>
      </c>
      <c r="G15" s="41">
        <f t="shared" si="3"/>
        <v>9</v>
      </c>
      <c r="H15" s="41">
        <f t="shared" si="4"/>
        <v>6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0</v>
      </c>
      <c r="Z15">
        <v>0</v>
      </c>
      <c r="AA15">
        <v>8</v>
      </c>
      <c r="AB15">
        <v>9</v>
      </c>
      <c r="AC15">
        <v>6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64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1</v>
      </c>
      <c r="F16" s="41">
        <f t="shared" si="2"/>
        <v>6</v>
      </c>
      <c r="G16" s="41">
        <f t="shared" si="3"/>
        <v>10</v>
      </c>
      <c r="H16" s="41">
        <f t="shared" si="4"/>
        <v>5</v>
      </c>
      <c r="I16" s="41">
        <f t="shared" si="5"/>
        <v>1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0</v>
      </c>
      <c r="Y16">
        <v>0</v>
      </c>
      <c r="Z16">
        <v>1</v>
      </c>
      <c r="AA16">
        <v>6</v>
      </c>
      <c r="AB16">
        <v>10</v>
      </c>
      <c r="AC16">
        <v>5</v>
      </c>
      <c r="AD16">
        <v>1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65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0</v>
      </c>
      <c r="F17" s="41">
        <f t="shared" si="2"/>
        <v>3</v>
      </c>
      <c r="G17" s="41">
        <f t="shared" si="3"/>
        <v>11</v>
      </c>
      <c r="H17" s="41">
        <f t="shared" si="4"/>
        <v>3</v>
      </c>
      <c r="I17" s="41">
        <f t="shared" si="5"/>
        <v>1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0</v>
      </c>
      <c r="Y17">
        <v>0</v>
      </c>
      <c r="Z17">
        <v>0</v>
      </c>
      <c r="AA17">
        <v>3</v>
      </c>
      <c r="AB17">
        <v>11</v>
      </c>
      <c r="AC17">
        <v>3</v>
      </c>
      <c r="AD17">
        <v>1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</v>
      </c>
      <c r="AK17">
        <v>66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1</v>
      </c>
      <c r="F18" s="41">
        <f t="shared" si="2"/>
        <v>2</v>
      </c>
      <c r="G18" s="41">
        <f t="shared" si="3"/>
        <v>15</v>
      </c>
      <c r="H18" s="41">
        <f t="shared" si="4"/>
        <v>5</v>
      </c>
      <c r="I18" s="41">
        <f t="shared" si="5"/>
        <v>1</v>
      </c>
      <c r="J18" s="41">
        <f t="shared" si="6"/>
        <v>1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0</v>
      </c>
      <c r="Z18">
        <v>1</v>
      </c>
      <c r="AA18">
        <v>2</v>
      </c>
      <c r="AB18">
        <v>15</v>
      </c>
      <c r="AC18">
        <v>5</v>
      </c>
      <c r="AD18">
        <v>1</v>
      </c>
      <c r="AE18">
        <v>1</v>
      </c>
      <c r="AF18">
        <v>0</v>
      </c>
      <c r="AG18">
        <v>0</v>
      </c>
      <c r="AH18">
        <v>0</v>
      </c>
      <c r="AI18">
        <v>0</v>
      </c>
      <c r="AJ18">
        <v>2</v>
      </c>
      <c r="AK18">
        <v>67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0</v>
      </c>
      <c r="F19" s="41">
        <f t="shared" si="2"/>
        <v>7</v>
      </c>
      <c r="G19" s="41">
        <f t="shared" si="3"/>
        <v>13</v>
      </c>
      <c r="H19" s="41">
        <f t="shared" si="4"/>
        <v>3</v>
      </c>
      <c r="I19" s="41">
        <f t="shared" si="5"/>
        <v>2</v>
      </c>
      <c r="J19" s="41">
        <f t="shared" si="6"/>
        <v>1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0</v>
      </c>
      <c r="Y19">
        <v>0</v>
      </c>
      <c r="Z19">
        <v>0</v>
      </c>
      <c r="AA19">
        <v>7</v>
      </c>
      <c r="AB19">
        <v>13</v>
      </c>
      <c r="AC19">
        <v>3</v>
      </c>
      <c r="AD19">
        <v>2</v>
      </c>
      <c r="AE19">
        <v>1</v>
      </c>
      <c r="AF19">
        <v>0</v>
      </c>
      <c r="AG19">
        <v>0</v>
      </c>
      <c r="AH19">
        <v>0</v>
      </c>
      <c r="AI19">
        <v>0</v>
      </c>
      <c r="AJ19">
        <v>3</v>
      </c>
      <c r="AK19">
        <v>66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1</v>
      </c>
      <c r="F20" s="41">
        <f t="shared" si="2"/>
        <v>6</v>
      </c>
      <c r="G20" s="41">
        <f t="shared" si="3"/>
        <v>11</v>
      </c>
      <c r="H20" s="41">
        <f t="shared" si="4"/>
        <v>6</v>
      </c>
      <c r="I20" s="41">
        <f t="shared" si="5"/>
        <v>1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0</v>
      </c>
      <c r="Z20">
        <v>1</v>
      </c>
      <c r="AA20">
        <v>6</v>
      </c>
      <c r="AB20">
        <v>11</v>
      </c>
      <c r="AC20">
        <v>6</v>
      </c>
      <c r="AD20">
        <v>1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65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0</v>
      </c>
      <c r="F21" s="41">
        <f t="shared" si="2"/>
        <v>3</v>
      </c>
      <c r="G21" s="41">
        <f t="shared" si="3"/>
        <v>14</v>
      </c>
      <c r="H21" s="41">
        <f t="shared" si="4"/>
        <v>1</v>
      </c>
      <c r="I21" s="41">
        <f t="shared" si="5"/>
        <v>1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0</v>
      </c>
      <c r="Z21">
        <v>0</v>
      </c>
      <c r="AA21">
        <v>3</v>
      </c>
      <c r="AB21">
        <v>14</v>
      </c>
      <c r="AC21">
        <v>1</v>
      </c>
      <c r="AD21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1</v>
      </c>
      <c r="AK21">
        <v>65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3</v>
      </c>
      <c r="G22" s="41">
        <f t="shared" si="3"/>
        <v>8</v>
      </c>
      <c r="H22" s="41">
        <f t="shared" si="4"/>
        <v>0</v>
      </c>
      <c r="I22" s="41">
        <f t="shared" si="5"/>
        <v>0</v>
      </c>
      <c r="J22" s="41">
        <f t="shared" si="6"/>
        <v>1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0</v>
      </c>
      <c r="Z22">
        <v>0</v>
      </c>
      <c r="AA22">
        <v>3</v>
      </c>
      <c r="AB22">
        <v>8</v>
      </c>
      <c r="AC22">
        <v>0</v>
      </c>
      <c r="AD22">
        <v>0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65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2</v>
      </c>
      <c r="F23" s="41">
        <f t="shared" si="2"/>
        <v>0</v>
      </c>
      <c r="G23" s="41">
        <f t="shared" si="3"/>
        <v>4</v>
      </c>
      <c r="H23" s="41">
        <f t="shared" si="4"/>
        <v>3</v>
      </c>
      <c r="I23" s="41">
        <f t="shared" si="5"/>
        <v>2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0</v>
      </c>
      <c r="Z23">
        <v>2</v>
      </c>
      <c r="AA23">
        <v>0</v>
      </c>
      <c r="AB23">
        <v>4</v>
      </c>
      <c r="AC23">
        <v>3</v>
      </c>
      <c r="AD23">
        <v>2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</v>
      </c>
      <c r="AK23">
        <v>68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1</v>
      </c>
      <c r="G24" s="41">
        <f t="shared" si="3"/>
        <v>2</v>
      </c>
      <c r="H24" s="41">
        <f t="shared" si="4"/>
        <v>2</v>
      </c>
      <c r="I24" s="41">
        <f t="shared" si="5"/>
        <v>0</v>
      </c>
      <c r="J24" s="41">
        <f t="shared" si="6"/>
        <v>1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0</v>
      </c>
      <c r="Z24">
        <v>0</v>
      </c>
      <c r="AA24">
        <v>1</v>
      </c>
      <c r="AB24">
        <v>2</v>
      </c>
      <c r="AC24">
        <v>2</v>
      </c>
      <c r="AD24">
        <v>0</v>
      </c>
      <c r="AE24">
        <v>1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72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1</v>
      </c>
      <c r="F25" s="41">
        <f t="shared" si="2"/>
        <v>7</v>
      </c>
      <c r="G25" s="41">
        <f t="shared" si="3"/>
        <v>0</v>
      </c>
      <c r="H25" s="41">
        <f t="shared" si="4"/>
        <v>1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0</v>
      </c>
      <c r="Z25">
        <v>1</v>
      </c>
      <c r="AA25">
        <v>7</v>
      </c>
      <c r="AB25">
        <v>0</v>
      </c>
      <c r="AC25">
        <v>1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56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2</v>
      </c>
      <c r="F26" s="41">
        <f t="shared" si="2"/>
        <v>5</v>
      </c>
      <c r="G26" s="41">
        <f t="shared" si="3"/>
        <v>5</v>
      </c>
      <c r="H26" s="41">
        <f t="shared" si="4"/>
        <v>2</v>
      </c>
      <c r="I26" s="41">
        <f t="shared" si="5"/>
        <v>1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2</v>
      </c>
      <c r="AA26">
        <v>5</v>
      </c>
      <c r="AB26">
        <v>5</v>
      </c>
      <c r="AC26">
        <v>2</v>
      </c>
      <c r="AD26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</v>
      </c>
      <c r="AK26">
        <v>62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1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</v>
      </c>
      <c r="AK27">
        <v>85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2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0</v>
      </c>
      <c r="AA28">
        <v>0</v>
      </c>
      <c r="AB28">
        <v>2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65</v>
      </c>
    </row>
    <row r="29" spans="1:37" ht="14.4" thickTop="1" thickBot="1" x14ac:dyDescent="0.3">
      <c r="B29" s="52" t="s">
        <v>62</v>
      </c>
      <c r="C29" s="53">
        <f t="shared" ref="C29:N29" si="12">SUM(C5:C28)</f>
        <v>0</v>
      </c>
      <c r="D29" s="53">
        <f t="shared" si="12"/>
        <v>0</v>
      </c>
      <c r="E29" s="53">
        <f t="shared" si="12"/>
        <v>11</v>
      </c>
      <c r="F29" s="53">
        <f t="shared" si="12"/>
        <v>91</v>
      </c>
      <c r="G29" s="53">
        <f t="shared" si="12"/>
        <v>164</v>
      </c>
      <c r="H29" s="53">
        <f t="shared" si="12"/>
        <v>60</v>
      </c>
      <c r="I29" s="53">
        <f t="shared" si="12"/>
        <v>12</v>
      </c>
      <c r="J29" s="53">
        <f t="shared" si="12"/>
        <v>5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65</v>
      </c>
    </row>
    <row r="30" spans="1:37" ht="13.8" thickTop="1" x14ac:dyDescent="0.25">
      <c r="B30" s="16" t="s">
        <v>5</v>
      </c>
      <c r="C30" s="62">
        <f>C29/N32</f>
        <v>0</v>
      </c>
      <c r="D30" s="62">
        <f>D29/N32</f>
        <v>0</v>
      </c>
      <c r="E30" s="62">
        <f>E29/N32</f>
        <v>3.2069970845481049E-2</v>
      </c>
      <c r="F30" s="62">
        <f>F29/N32</f>
        <v>0.26530612244897961</v>
      </c>
      <c r="G30" s="62">
        <f>G29/N32</f>
        <v>0.478134110787172</v>
      </c>
      <c r="H30" s="62">
        <f>H29/N32</f>
        <v>0.1749271137026239</v>
      </c>
      <c r="I30" s="62">
        <f>I29/N32</f>
        <v>3.4985422740524783E-2</v>
      </c>
      <c r="J30" s="62">
        <f>J29/N32</f>
        <v>1.4577259475218658E-2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45</v>
      </c>
    </row>
    <row r="31" spans="1:37" ht="13.8" thickBot="1" x14ac:dyDescent="0.3">
      <c r="B31" s="88" t="s">
        <v>63</v>
      </c>
      <c r="C31" s="63">
        <f t="shared" ref="C31:N31" si="13">C29/24</f>
        <v>0</v>
      </c>
      <c r="D31" s="63">
        <f t="shared" si="13"/>
        <v>0</v>
      </c>
      <c r="E31" s="63">
        <f t="shared" si="13"/>
        <v>0.45833333333333331</v>
      </c>
      <c r="F31" s="63">
        <f t="shared" si="13"/>
        <v>3.7916666666666665</v>
      </c>
      <c r="G31" s="63">
        <f t="shared" si="13"/>
        <v>6.833333333333333</v>
      </c>
      <c r="H31" s="63">
        <f t="shared" si="13"/>
        <v>2.5</v>
      </c>
      <c r="I31" s="63">
        <f t="shared" si="13"/>
        <v>0.5</v>
      </c>
      <c r="J31" s="63">
        <f t="shared" si="13"/>
        <v>0.20833333333333334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1</v>
      </c>
      <c r="AB31">
        <v>0</v>
      </c>
      <c r="AC31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65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343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2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65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1</v>
      </c>
      <c r="AB33">
        <v>1</v>
      </c>
      <c r="AC33">
        <v>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65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0</v>
      </c>
      <c r="AA34">
        <v>1</v>
      </c>
      <c r="AB34">
        <v>3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62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1</v>
      </c>
      <c r="AA35">
        <v>3</v>
      </c>
      <c r="AB35">
        <v>4</v>
      </c>
      <c r="AC35">
        <v>2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</v>
      </c>
      <c r="AK35">
        <v>64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0</v>
      </c>
      <c r="AA36">
        <v>13</v>
      </c>
      <c r="AB36">
        <v>9</v>
      </c>
      <c r="AC36">
        <v>5</v>
      </c>
      <c r="AD36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</v>
      </c>
      <c r="AK36">
        <v>63</v>
      </c>
    </row>
    <row r="37" spans="2:37" ht="13.2" x14ac:dyDescent="0.25">
      <c r="L37" s="3"/>
      <c r="M37" s="3"/>
      <c r="V37" s="4"/>
      <c r="W37" s="4"/>
      <c r="X37">
        <v>0</v>
      </c>
      <c r="Y37">
        <v>1</v>
      </c>
      <c r="Z37">
        <v>1</v>
      </c>
      <c r="AA37">
        <v>14</v>
      </c>
      <c r="AB37">
        <v>17</v>
      </c>
      <c r="AC37">
        <v>5</v>
      </c>
      <c r="AD37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62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0</v>
      </c>
      <c r="AA38">
        <v>6</v>
      </c>
      <c r="AB38">
        <v>19</v>
      </c>
      <c r="AC38">
        <v>4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64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1</v>
      </c>
      <c r="AA39">
        <v>4</v>
      </c>
      <c r="AB39">
        <v>10</v>
      </c>
      <c r="AC39">
        <v>7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65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1</v>
      </c>
      <c r="AA40">
        <v>9</v>
      </c>
      <c r="AB40">
        <v>8</v>
      </c>
      <c r="AC40">
        <v>6</v>
      </c>
      <c r="AD40">
        <v>2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2</v>
      </c>
      <c r="AK40">
        <v>65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4</v>
      </c>
      <c r="AB41">
        <v>10</v>
      </c>
      <c r="AC41">
        <v>3</v>
      </c>
      <c r="AD41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</v>
      </c>
      <c r="AK41">
        <v>66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0</v>
      </c>
      <c r="AA42">
        <v>5</v>
      </c>
      <c r="AB42">
        <v>10</v>
      </c>
      <c r="AC42">
        <v>4</v>
      </c>
      <c r="AD42">
        <v>0</v>
      </c>
      <c r="AE42">
        <v>1</v>
      </c>
      <c r="AF42">
        <v>1</v>
      </c>
      <c r="AG42">
        <v>0</v>
      </c>
      <c r="AH42">
        <v>0</v>
      </c>
      <c r="AI42">
        <v>0</v>
      </c>
      <c r="AJ42">
        <v>2</v>
      </c>
      <c r="AK42">
        <v>68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8</v>
      </c>
      <c r="AB43">
        <v>13</v>
      </c>
      <c r="AC43">
        <v>7</v>
      </c>
      <c r="AD43">
        <v>2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2</v>
      </c>
      <c r="AK43">
        <v>66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3</v>
      </c>
      <c r="AB44">
        <v>15</v>
      </c>
      <c r="AC44">
        <v>4</v>
      </c>
      <c r="AD44">
        <v>3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3</v>
      </c>
      <c r="AK44">
        <v>68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0</v>
      </c>
      <c r="AA45">
        <v>3</v>
      </c>
      <c r="AB45">
        <v>10</v>
      </c>
      <c r="AC45">
        <v>4</v>
      </c>
      <c r="AD45">
        <v>2</v>
      </c>
      <c r="AE45">
        <v>1</v>
      </c>
      <c r="AF45">
        <v>0</v>
      </c>
      <c r="AG45">
        <v>0</v>
      </c>
      <c r="AH45">
        <v>0</v>
      </c>
      <c r="AI45">
        <v>0</v>
      </c>
      <c r="AJ45">
        <v>3</v>
      </c>
      <c r="AK45">
        <v>69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0</v>
      </c>
      <c r="AA46">
        <v>3</v>
      </c>
      <c r="AB46">
        <v>8</v>
      </c>
      <c r="AC46">
        <v>5</v>
      </c>
      <c r="AD46">
        <v>2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2</v>
      </c>
      <c r="AK46">
        <v>68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1</v>
      </c>
      <c r="AB47">
        <v>3</v>
      </c>
      <c r="AC47">
        <v>2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67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0</v>
      </c>
      <c r="AA48">
        <v>2</v>
      </c>
      <c r="AB48">
        <v>5</v>
      </c>
      <c r="AC48">
        <v>2</v>
      </c>
      <c r="AD48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</v>
      </c>
      <c r="AK48">
        <v>67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1</v>
      </c>
      <c r="AA49">
        <v>8</v>
      </c>
      <c r="AB49">
        <v>3</v>
      </c>
      <c r="AC49">
        <v>0</v>
      </c>
      <c r="AD49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59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4</v>
      </c>
      <c r="AA50">
        <v>2</v>
      </c>
      <c r="AB50">
        <v>3</v>
      </c>
      <c r="AC50">
        <v>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56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1</v>
      </c>
      <c r="AB52">
        <v>1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1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75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2</v>
      </c>
      <c r="AB55">
        <v>0</v>
      </c>
      <c r="AC55">
        <v>2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65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1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75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95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1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65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1</v>
      </c>
      <c r="AC59">
        <v>1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70</v>
      </c>
    </row>
    <row r="60" spans="1:37" ht="13.8" thickBot="1" x14ac:dyDescent="0.3">
      <c r="L60" s="3"/>
      <c r="M60" s="3"/>
      <c r="V60" s="4"/>
      <c r="W60" s="4"/>
      <c r="X60">
        <v>0</v>
      </c>
      <c r="Y60">
        <v>0</v>
      </c>
      <c r="Z60">
        <v>0</v>
      </c>
      <c r="AA60">
        <v>0</v>
      </c>
      <c r="AB60">
        <v>1</v>
      </c>
      <c r="AC60">
        <v>1</v>
      </c>
      <c r="AD60">
        <v>1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75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0</v>
      </c>
      <c r="Z61">
        <v>1</v>
      </c>
      <c r="AA61">
        <v>0</v>
      </c>
      <c r="AB61">
        <v>1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55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1</v>
      </c>
      <c r="Z62">
        <v>0</v>
      </c>
      <c r="AA62">
        <v>1</v>
      </c>
      <c r="AB62">
        <v>1</v>
      </c>
      <c r="AC62">
        <v>1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58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1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1</v>
      </c>
      <c r="AA63">
        <v>0</v>
      </c>
      <c r="AB63">
        <v>1</v>
      </c>
      <c r="AC63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62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1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0</v>
      </c>
      <c r="AB64">
        <v>0</v>
      </c>
      <c r="AC64">
        <v>2</v>
      </c>
      <c r="AD64">
        <v>0</v>
      </c>
      <c r="AE64">
        <v>1</v>
      </c>
      <c r="AF64">
        <v>0</v>
      </c>
      <c r="AG64">
        <v>0</v>
      </c>
      <c r="AH64">
        <v>0</v>
      </c>
      <c r="AI64">
        <v>0</v>
      </c>
      <c r="AJ64">
        <v>1</v>
      </c>
      <c r="AK64">
        <v>82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1</v>
      </c>
      <c r="G65" s="41">
        <f t="shared" si="18"/>
        <v>0</v>
      </c>
      <c r="H65" s="41">
        <f t="shared" si="19"/>
        <v>1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1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0</v>
      </c>
      <c r="AJ65">
        <v>1</v>
      </c>
      <c r="AK65">
        <v>85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2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1</v>
      </c>
      <c r="AB66">
        <v>1</v>
      </c>
      <c r="AC66">
        <v>0</v>
      </c>
      <c r="AD66">
        <v>1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68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1</v>
      </c>
      <c r="G67" s="41">
        <f t="shared" si="18"/>
        <v>1</v>
      </c>
      <c r="H67" s="41">
        <f t="shared" si="19"/>
        <v>1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0</v>
      </c>
      <c r="F68" s="41">
        <f t="shared" si="17"/>
        <v>1</v>
      </c>
      <c r="G68" s="41">
        <f t="shared" si="18"/>
        <v>3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1</v>
      </c>
      <c r="AB68">
        <v>1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60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1</v>
      </c>
      <c r="F69" s="41">
        <f t="shared" si="17"/>
        <v>3</v>
      </c>
      <c r="G69" s="41">
        <f t="shared" si="18"/>
        <v>4</v>
      </c>
      <c r="H69" s="41">
        <f t="shared" si="19"/>
        <v>2</v>
      </c>
      <c r="I69" s="41">
        <f t="shared" si="20"/>
        <v>1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0</v>
      </c>
      <c r="F70" s="41">
        <f t="shared" si="17"/>
        <v>13</v>
      </c>
      <c r="G70" s="41">
        <f t="shared" si="18"/>
        <v>9</v>
      </c>
      <c r="H70" s="41">
        <f t="shared" si="19"/>
        <v>5</v>
      </c>
      <c r="I70" s="41">
        <f t="shared" si="20"/>
        <v>1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0</v>
      </c>
      <c r="AB70">
        <v>1</v>
      </c>
      <c r="AC70">
        <v>1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75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1</v>
      </c>
      <c r="E71" s="41">
        <f t="shared" si="16"/>
        <v>1</v>
      </c>
      <c r="F71" s="41">
        <f t="shared" si="17"/>
        <v>14</v>
      </c>
      <c r="G71" s="41">
        <f t="shared" si="18"/>
        <v>17</v>
      </c>
      <c r="H71" s="41">
        <f t="shared" si="19"/>
        <v>5</v>
      </c>
      <c r="I71" s="41">
        <f t="shared" si="20"/>
        <v>1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1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55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0</v>
      </c>
      <c r="F72" s="41">
        <f t="shared" si="17"/>
        <v>6</v>
      </c>
      <c r="G72" s="41">
        <f t="shared" si="18"/>
        <v>19</v>
      </c>
      <c r="H72" s="41">
        <f t="shared" si="19"/>
        <v>4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1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75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1</v>
      </c>
      <c r="F73" s="41">
        <f t="shared" si="17"/>
        <v>4</v>
      </c>
      <c r="G73" s="41">
        <f t="shared" si="18"/>
        <v>10</v>
      </c>
      <c r="H73" s="41">
        <f t="shared" si="19"/>
        <v>7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1</v>
      </c>
      <c r="F74" s="41">
        <f t="shared" si="17"/>
        <v>9</v>
      </c>
      <c r="G74" s="41">
        <f t="shared" si="18"/>
        <v>8</v>
      </c>
      <c r="H74" s="41">
        <f t="shared" si="19"/>
        <v>6</v>
      </c>
      <c r="I74" s="41">
        <f t="shared" si="20"/>
        <v>2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65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4</v>
      </c>
      <c r="G75" s="41">
        <f t="shared" si="18"/>
        <v>10</v>
      </c>
      <c r="H75" s="41">
        <f t="shared" si="19"/>
        <v>3</v>
      </c>
      <c r="I75" s="41">
        <f t="shared" si="20"/>
        <v>1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0</v>
      </c>
      <c r="F76" s="41">
        <f t="shared" si="17"/>
        <v>5</v>
      </c>
      <c r="G76" s="41">
        <f t="shared" si="18"/>
        <v>10</v>
      </c>
      <c r="H76" s="41">
        <f t="shared" si="19"/>
        <v>4</v>
      </c>
      <c r="I76" s="41">
        <f t="shared" si="20"/>
        <v>0</v>
      </c>
      <c r="J76" s="41">
        <f t="shared" si="21"/>
        <v>1</v>
      </c>
      <c r="K76" s="41">
        <f t="shared" si="22"/>
        <v>1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8</v>
      </c>
      <c r="G77" s="41">
        <f t="shared" si="18"/>
        <v>13</v>
      </c>
      <c r="H77" s="41">
        <f t="shared" si="19"/>
        <v>7</v>
      </c>
      <c r="I77" s="41">
        <f t="shared" si="20"/>
        <v>2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3</v>
      </c>
      <c r="G78" s="41">
        <f t="shared" si="18"/>
        <v>15</v>
      </c>
      <c r="H78" s="41">
        <f t="shared" si="19"/>
        <v>4</v>
      </c>
      <c r="I78" s="41">
        <f t="shared" si="20"/>
        <v>3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0</v>
      </c>
      <c r="F79" s="41">
        <f t="shared" si="17"/>
        <v>3</v>
      </c>
      <c r="G79" s="41">
        <f t="shared" si="18"/>
        <v>10</v>
      </c>
      <c r="H79" s="41">
        <f t="shared" si="19"/>
        <v>4</v>
      </c>
      <c r="I79" s="41">
        <f t="shared" si="20"/>
        <v>2</v>
      </c>
      <c r="J79" s="41">
        <f t="shared" si="21"/>
        <v>1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0</v>
      </c>
      <c r="F80" s="41">
        <f t="shared" si="17"/>
        <v>3</v>
      </c>
      <c r="G80" s="41">
        <f t="shared" si="18"/>
        <v>8</v>
      </c>
      <c r="H80" s="41">
        <f t="shared" si="19"/>
        <v>5</v>
      </c>
      <c r="I80" s="41">
        <f t="shared" si="20"/>
        <v>2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1</v>
      </c>
      <c r="G81" s="41">
        <f t="shared" si="18"/>
        <v>3</v>
      </c>
      <c r="H81" s="41">
        <f t="shared" si="19"/>
        <v>2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0</v>
      </c>
      <c r="F82" s="41">
        <f t="shared" si="17"/>
        <v>2</v>
      </c>
      <c r="G82" s="41">
        <f t="shared" si="18"/>
        <v>5</v>
      </c>
      <c r="H82" s="41">
        <f t="shared" si="19"/>
        <v>2</v>
      </c>
      <c r="I82" s="41">
        <f t="shared" si="20"/>
        <v>1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1</v>
      </c>
      <c r="F83" s="41">
        <f t="shared" si="17"/>
        <v>8</v>
      </c>
      <c r="G83" s="41">
        <f t="shared" si="18"/>
        <v>3</v>
      </c>
      <c r="H83" s="41">
        <f t="shared" si="19"/>
        <v>0</v>
      </c>
      <c r="I83" s="41">
        <f t="shared" si="20"/>
        <v>1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4</v>
      </c>
      <c r="F84" s="41">
        <f t="shared" si="17"/>
        <v>2</v>
      </c>
      <c r="G84" s="41">
        <f t="shared" si="18"/>
        <v>3</v>
      </c>
      <c r="H84" s="41">
        <f t="shared" si="19"/>
        <v>1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1</v>
      </c>
      <c r="AB85">
        <v>0</v>
      </c>
      <c r="AC85">
        <v>1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65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1</v>
      </c>
      <c r="G86" s="41">
        <f t="shared" si="18"/>
        <v>1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0</v>
      </c>
      <c r="D87" s="53">
        <f t="shared" si="27"/>
        <v>1</v>
      </c>
      <c r="E87" s="53">
        <f t="shared" si="27"/>
        <v>10</v>
      </c>
      <c r="F87" s="53">
        <f t="shared" si="27"/>
        <v>92</v>
      </c>
      <c r="G87" s="53">
        <f t="shared" si="27"/>
        <v>155</v>
      </c>
      <c r="H87" s="53">
        <f t="shared" si="27"/>
        <v>63</v>
      </c>
      <c r="I87" s="53">
        <f t="shared" si="27"/>
        <v>17</v>
      </c>
      <c r="J87" s="53">
        <f t="shared" si="27"/>
        <v>2</v>
      </c>
      <c r="K87" s="53">
        <f t="shared" si="27"/>
        <v>1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1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65</v>
      </c>
    </row>
    <row r="88" spans="2:37" ht="13.8" thickTop="1" x14ac:dyDescent="0.25">
      <c r="B88" s="16" t="s">
        <v>5</v>
      </c>
      <c r="C88" s="62">
        <f>C87/N90</f>
        <v>0</v>
      </c>
      <c r="D88" s="62">
        <f>D87/N90</f>
        <v>2.9325513196480938E-3</v>
      </c>
      <c r="E88" s="62">
        <f>E87/N90</f>
        <v>2.932551319648094E-2</v>
      </c>
      <c r="F88" s="62">
        <f>F87/N90</f>
        <v>0.26979472140762462</v>
      </c>
      <c r="G88" s="62">
        <f>G87/N90</f>
        <v>0.45454545454545453</v>
      </c>
      <c r="H88" s="62">
        <f>H87/N90</f>
        <v>0.18475073313782991</v>
      </c>
      <c r="I88" s="62">
        <f>I87/N90</f>
        <v>4.9853372434017593E-2</v>
      </c>
      <c r="J88" s="62">
        <f>J87/N90</f>
        <v>5.8651026392961877E-3</v>
      </c>
      <c r="K88" s="62">
        <f>K87/N90</f>
        <v>2.9325513196480938E-3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0</v>
      </c>
      <c r="D89" s="63">
        <f t="shared" si="28"/>
        <v>4.1666666666666664E-2</v>
      </c>
      <c r="E89" s="63">
        <f t="shared" si="28"/>
        <v>0.41666666666666669</v>
      </c>
      <c r="F89" s="63">
        <f t="shared" si="28"/>
        <v>3.8333333333333335</v>
      </c>
      <c r="G89" s="63">
        <f t="shared" si="28"/>
        <v>6.458333333333333</v>
      </c>
      <c r="H89" s="63">
        <f t="shared" si="28"/>
        <v>2.625</v>
      </c>
      <c r="I89" s="63">
        <f t="shared" si="28"/>
        <v>0.70833333333333337</v>
      </c>
      <c r="J89" s="63">
        <f t="shared" si="28"/>
        <v>8.3333333333333329E-2</v>
      </c>
      <c r="K89" s="63">
        <f t="shared" si="28"/>
        <v>4.1666666666666664E-2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341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75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1</v>
      </c>
      <c r="AB96">
        <v>1</v>
      </c>
      <c r="AC96">
        <v>1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65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1</v>
      </c>
      <c r="AB105">
        <v>1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60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2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55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2</v>
      </c>
      <c r="AB107">
        <v>3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61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0</v>
      </c>
      <c r="AA108">
        <v>6</v>
      </c>
      <c r="AB108">
        <v>16</v>
      </c>
      <c r="AC108">
        <v>4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</v>
      </c>
      <c r="AK108">
        <v>65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2</v>
      </c>
      <c r="AA109">
        <v>15</v>
      </c>
      <c r="AB109">
        <v>16</v>
      </c>
      <c r="AC109">
        <v>9</v>
      </c>
      <c r="AD109">
        <v>1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1</v>
      </c>
      <c r="AK109">
        <v>63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1</v>
      </c>
      <c r="AA110">
        <v>5</v>
      </c>
      <c r="AB110">
        <v>14</v>
      </c>
      <c r="AC110">
        <v>5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64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0</v>
      </c>
      <c r="AA111">
        <v>5</v>
      </c>
      <c r="AB111">
        <v>12</v>
      </c>
      <c r="AC111">
        <v>4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65</v>
      </c>
    </row>
    <row r="112" spans="12:37" ht="13.2" x14ac:dyDescent="0.25">
      <c r="L112" s="3"/>
      <c r="M112" s="3"/>
      <c r="V112" s="4"/>
      <c r="W112" s="4"/>
      <c r="X112">
        <v>0</v>
      </c>
      <c r="Y112">
        <v>0</v>
      </c>
      <c r="Z112">
        <v>1</v>
      </c>
      <c r="AA112">
        <v>6</v>
      </c>
      <c r="AB112">
        <v>11</v>
      </c>
      <c r="AC112">
        <v>2</v>
      </c>
      <c r="AD112">
        <v>1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63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1</v>
      </c>
      <c r="AA113">
        <v>4</v>
      </c>
      <c r="AB113">
        <v>10</v>
      </c>
      <c r="AC113">
        <v>9</v>
      </c>
      <c r="AD113">
        <v>1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67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0</v>
      </c>
      <c r="Y114">
        <v>0</v>
      </c>
      <c r="Z114">
        <v>0</v>
      </c>
      <c r="AA114">
        <v>2</v>
      </c>
      <c r="AB114">
        <v>13</v>
      </c>
      <c r="AC114">
        <v>3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66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4</v>
      </c>
      <c r="AB115">
        <v>11</v>
      </c>
      <c r="AC115">
        <v>5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66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1</v>
      </c>
      <c r="AA116">
        <v>8</v>
      </c>
      <c r="AB116">
        <v>10</v>
      </c>
      <c r="AC116">
        <v>10</v>
      </c>
      <c r="AD116">
        <v>0</v>
      </c>
      <c r="AE116">
        <v>0</v>
      </c>
      <c r="AF116">
        <v>1</v>
      </c>
      <c r="AG116">
        <v>0</v>
      </c>
      <c r="AH116">
        <v>0</v>
      </c>
      <c r="AI116">
        <v>0</v>
      </c>
      <c r="AJ116">
        <v>1</v>
      </c>
      <c r="AK116">
        <v>66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0</v>
      </c>
      <c r="AA117">
        <v>5</v>
      </c>
      <c r="AB117">
        <v>9</v>
      </c>
      <c r="AC117">
        <v>4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64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5</v>
      </c>
      <c r="AB118">
        <v>8</v>
      </c>
      <c r="AC118">
        <v>3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64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1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1</v>
      </c>
      <c r="AB119">
        <v>7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64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2</v>
      </c>
      <c r="G120" s="41">
        <f t="shared" si="33"/>
        <v>0</v>
      </c>
      <c r="H120" s="41">
        <f t="shared" si="34"/>
        <v>2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4</v>
      </c>
      <c r="AB120">
        <v>2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58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1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2</v>
      </c>
      <c r="AA121">
        <v>3</v>
      </c>
      <c r="AB121">
        <v>5</v>
      </c>
      <c r="AC121">
        <v>2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61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0</v>
      </c>
      <c r="J122" s="41">
        <f t="shared" si="36"/>
        <v>1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3</v>
      </c>
      <c r="AB122">
        <v>2</v>
      </c>
      <c r="AC122">
        <v>2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64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1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1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75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1</v>
      </c>
      <c r="H124" s="41">
        <f t="shared" si="34"/>
        <v>1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3</v>
      </c>
      <c r="AC124">
        <v>1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68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1</v>
      </c>
      <c r="H125" s="41">
        <f t="shared" si="34"/>
        <v>1</v>
      </c>
      <c r="I125" s="41">
        <f t="shared" si="35"/>
        <v>1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1</v>
      </c>
      <c r="F126" s="41">
        <f t="shared" si="32"/>
        <v>0</v>
      </c>
      <c r="G126" s="41">
        <f t="shared" si="33"/>
        <v>1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75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1</v>
      </c>
      <c r="E127" s="41">
        <f t="shared" si="31"/>
        <v>0</v>
      </c>
      <c r="F127" s="41">
        <f t="shared" si="32"/>
        <v>1</v>
      </c>
      <c r="G127" s="41">
        <f t="shared" si="33"/>
        <v>1</v>
      </c>
      <c r="H127" s="41">
        <f t="shared" si="34"/>
        <v>1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1</v>
      </c>
      <c r="AB127">
        <v>1</v>
      </c>
      <c r="AC127">
        <v>1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65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1</v>
      </c>
      <c r="F128" s="41">
        <f t="shared" si="32"/>
        <v>0</v>
      </c>
      <c r="G128" s="41">
        <f t="shared" si="33"/>
        <v>1</v>
      </c>
      <c r="H128" s="41">
        <f t="shared" si="34"/>
        <v>1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65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0</v>
      </c>
      <c r="G129" s="41">
        <f t="shared" si="33"/>
        <v>0</v>
      </c>
      <c r="H129" s="41">
        <f t="shared" si="34"/>
        <v>2</v>
      </c>
      <c r="I129" s="41">
        <f t="shared" si="35"/>
        <v>0</v>
      </c>
      <c r="J129" s="41">
        <f t="shared" si="36"/>
        <v>1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1</v>
      </c>
      <c r="AA129">
        <v>0</v>
      </c>
      <c r="AB129">
        <v>0</v>
      </c>
      <c r="AC129">
        <v>2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65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1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1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3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1</v>
      </c>
      <c r="AK130">
        <v>62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1</v>
      </c>
      <c r="G131" s="41">
        <f t="shared" si="33"/>
        <v>1</v>
      </c>
      <c r="H131" s="41">
        <f t="shared" si="34"/>
        <v>0</v>
      </c>
      <c r="I131" s="41">
        <f t="shared" si="35"/>
        <v>1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2</v>
      </c>
      <c r="AB131">
        <v>3</v>
      </c>
      <c r="AC131">
        <v>1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63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0</v>
      </c>
      <c r="AA132">
        <v>13</v>
      </c>
      <c r="AB132">
        <v>9</v>
      </c>
      <c r="AC132">
        <v>6</v>
      </c>
      <c r="AD132">
        <v>2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2</v>
      </c>
      <c r="AK132">
        <v>64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1</v>
      </c>
      <c r="G133" s="41">
        <f t="shared" si="33"/>
        <v>1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2</v>
      </c>
      <c r="AA133">
        <v>17</v>
      </c>
      <c r="AB133">
        <v>21</v>
      </c>
      <c r="AC133">
        <v>3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1</v>
      </c>
      <c r="AK133">
        <v>61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2</v>
      </c>
      <c r="AA134">
        <v>11</v>
      </c>
      <c r="AB134">
        <v>14</v>
      </c>
      <c r="AC134">
        <v>7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63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1</v>
      </c>
      <c r="H135" s="41">
        <f t="shared" si="34"/>
        <v>1</v>
      </c>
      <c r="I135" s="41">
        <f t="shared" si="35"/>
        <v>1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2</v>
      </c>
      <c r="AA135">
        <v>3</v>
      </c>
      <c r="AB135">
        <v>9</v>
      </c>
      <c r="AC135">
        <v>3</v>
      </c>
      <c r="AD135">
        <v>1</v>
      </c>
      <c r="AE135">
        <v>1</v>
      </c>
      <c r="AF135">
        <v>0</v>
      </c>
      <c r="AG135">
        <v>0</v>
      </c>
      <c r="AH135">
        <v>0</v>
      </c>
      <c r="AI135">
        <v>0</v>
      </c>
      <c r="AJ135">
        <v>2</v>
      </c>
      <c r="AK135">
        <v>66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1</v>
      </c>
      <c r="G136" s="41">
        <f t="shared" si="33"/>
        <v>0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1</v>
      </c>
      <c r="AA136">
        <v>7</v>
      </c>
      <c r="AB136">
        <v>11</v>
      </c>
      <c r="AC136">
        <v>4</v>
      </c>
      <c r="AD136">
        <v>1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64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1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1</v>
      </c>
      <c r="AB137">
        <v>12</v>
      </c>
      <c r="AC137">
        <v>6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68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2</v>
      </c>
      <c r="AA138">
        <v>5</v>
      </c>
      <c r="AB138">
        <v>7</v>
      </c>
      <c r="AC138">
        <v>2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1</v>
      </c>
      <c r="AK138">
        <v>63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1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8</v>
      </c>
      <c r="AB139">
        <v>9</v>
      </c>
      <c r="AC139">
        <v>3</v>
      </c>
      <c r="AD139">
        <v>3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3</v>
      </c>
      <c r="AK139">
        <v>65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1</v>
      </c>
      <c r="AA140">
        <v>5</v>
      </c>
      <c r="AB140">
        <v>13</v>
      </c>
      <c r="AC140">
        <v>7</v>
      </c>
      <c r="AD140">
        <v>1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2</v>
      </c>
      <c r="AK140">
        <v>67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2</v>
      </c>
      <c r="AB141">
        <v>10</v>
      </c>
      <c r="AC141">
        <v>2</v>
      </c>
      <c r="AD141">
        <v>1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1</v>
      </c>
      <c r="AK141">
        <v>66</v>
      </c>
    </row>
    <row r="142" spans="2:37" ht="14.4" thickTop="1" thickBot="1" x14ac:dyDescent="0.3">
      <c r="B142" s="52" t="s">
        <v>62</v>
      </c>
      <c r="C142" s="53">
        <f t="shared" ref="C142:N142" si="42">SUM(C118:C141)</f>
        <v>0</v>
      </c>
      <c r="D142" s="53">
        <f t="shared" si="42"/>
        <v>1</v>
      </c>
      <c r="E142" s="53">
        <f t="shared" si="42"/>
        <v>2</v>
      </c>
      <c r="F142" s="53">
        <f t="shared" si="42"/>
        <v>6</v>
      </c>
      <c r="G142" s="53">
        <f t="shared" si="42"/>
        <v>11</v>
      </c>
      <c r="H142" s="53">
        <f t="shared" si="42"/>
        <v>12</v>
      </c>
      <c r="I142" s="53">
        <f t="shared" si="42"/>
        <v>3</v>
      </c>
      <c r="J142" s="53">
        <f t="shared" si="42"/>
        <v>2</v>
      </c>
      <c r="K142" s="53">
        <f t="shared" si="42"/>
        <v>1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0</v>
      </c>
      <c r="Z142">
        <v>0</v>
      </c>
      <c r="AA142">
        <v>3</v>
      </c>
      <c r="AB142">
        <v>10</v>
      </c>
      <c r="AC142">
        <v>2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64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2.6315789473684209E-2</v>
      </c>
      <c r="E143" s="62">
        <f>E142/N145</f>
        <v>5.2631578947368418E-2</v>
      </c>
      <c r="F143" s="62">
        <f>F142/N145</f>
        <v>0.15789473684210525</v>
      </c>
      <c r="G143" s="62">
        <f>G142/N145</f>
        <v>0.28947368421052633</v>
      </c>
      <c r="H143" s="62">
        <f>H142/N145</f>
        <v>0.31578947368421051</v>
      </c>
      <c r="I143" s="62">
        <f>I142/N145</f>
        <v>7.8947368421052627E-2</v>
      </c>
      <c r="J143" s="62">
        <f>J142/N145</f>
        <v>5.2631578947368418E-2</v>
      </c>
      <c r="K143" s="62">
        <f>K142/N145</f>
        <v>2.6315789473684209E-2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0</v>
      </c>
      <c r="Z143">
        <v>0</v>
      </c>
      <c r="AA143">
        <v>0</v>
      </c>
      <c r="AB143">
        <v>9</v>
      </c>
      <c r="AC143">
        <v>0</v>
      </c>
      <c r="AD143">
        <v>0</v>
      </c>
      <c r="AE143">
        <v>1</v>
      </c>
      <c r="AF143">
        <v>0</v>
      </c>
      <c r="AG143">
        <v>0</v>
      </c>
      <c r="AH143">
        <v>0</v>
      </c>
      <c r="AI143">
        <v>0</v>
      </c>
      <c r="AJ143">
        <v>1</v>
      </c>
      <c r="AK143">
        <v>68</v>
      </c>
    </row>
    <row r="144" spans="2:37" ht="13.8" thickBot="1" x14ac:dyDescent="0.3">
      <c r="B144" s="25" t="s">
        <v>63</v>
      </c>
      <c r="C144" s="63">
        <f t="shared" ref="C144:N144" si="43">C142/24</f>
        <v>0</v>
      </c>
      <c r="D144" s="63">
        <f t="shared" si="43"/>
        <v>4.1666666666666664E-2</v>
      </c>
      <c r="E144" s="63">
        <f t="shared" si="43"/>
        <v>8.3333333333333329E-2</v>
      </c>
      <c r="F144" s="63">
        <f t="shared" si="43"/>
        <v>0.25</v>
      </c>
      <c r="G144" s="63">
        <f t="shared" si="43"/>
        <v>0.45833333333333331</v>
      </c>
      <c r="H144" s="63">
        <f t="shared" si="43"/>
        <v>0.5</v>
      </c>
      <c r="I144" s="63">
        <f t="shared" si="43"/>
        <v>0.125</v>
      </c>
      <c r="J144" s="63">
        <f t="shared" si="43"/>
        <v>8.3333333333333329E-2</v>
      </c>
      <c r="K144" s="63">
        <f t="shared" si="43"/>
        <v>4.1666666666666664E-2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0</v>
      </c>
      <c r="Z144">
        <v>0</v>
      </c>
      <c r="AA144">
        <v>6</v>
      </c>
      <c r="AB144">
        <v>1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56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38</v>
      </c>
      <c r="V145" s="4"/>
      <c r="W145" s="4"/>
      <c r="X145">
        <v>0</v>
      </c>
      <c r="Y145">
        <v>0</v>
      </c>
      <c r="Z145">
        <v>1</v>
      </c>
      <c r="AA145">
        <v>5</v>
      </c>
      <c r="AB145">
        <v>5</v>
      </c>
      <c r="AC145">
        <v>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60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2</v>
      </c>
      <c r="AB146">
        <v>5</v>
      </c>
      <c r="AC146">
        <v>1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64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0</v>
      </c>
      <c r="AB147">
        <v>0</v>
      </c>
      <c r="AC147">
        <v>3</v>
      </c>
      <c r="AD147">
        <v>1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1</v>
      </c>
      <c r="AK147">
        <v>78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75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1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65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2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75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1</v>
      </c>
      <c r="AB153">
        <v>1</v>
      </c>
      <c r="AC153">
        <v>1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65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3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55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2</v>
      </c>
      <c r="AA155">
        <v>1</v>
      </c>
      <c r="AB155">
        <v>5</v>
      </c>
      <c r="AC155">
        <v>1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61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1</v>
      </c>
      <c r="AA156">
        <v>6</v>
      </c>
      <c r="AB156">
        <v>12</v>
      </c>
      <c r="AC156">
        <v>4</v>
      </c>
      <c r="AD156">
        <v>1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1</v>
      </c>
      <c r="AK156">
        <v>64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0</v>
      </c>
      <c r="AA157">
        <v>18</v>
      </c>
      <c r="AB157">
        <v>18</v>
      </c>
      <c r="AC157">
        <v>5</v>
      </c>
      <c r="AD157">
        <v>1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1</v>
      </c>
      <c r="AK157">
        <v>62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1</v>
      </c>
      <c r="AA158">
        <v>11</v>
      </c>
      <c r="AB158">
        <v>18</v>
      </c>
      <c r="AC158">
        <v>6</v>
      </c>
      <c r="AD158">
        <v>1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64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0</v>
      </c>
      <c r="AA159">
        <v>1</v>
      </c>
      <c r="AB159">
        <v>12</v>
      </c>
      <c r="AC159">
        <v>2</v>
      </c>
      <c r="AD159">
        <v>0</v>
      </c>
      <c r="AE159">
        <v>1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68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0</v>
      </c>
      <c r="AA160">
        <v>10</v>
      </c>
      <c r="AB160">
        <v>12</v>
      </c>
      <c r="AC160">
        <v>6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64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0</v>
      </c>
      <c r="AA161">
        <v>4</v>
      </c>
      <c r="AB161">
        <v>12</v>
      </c>
      <c r="AC161">
        <v>3</v>
      </c>
      <c r="AD161">
        <v>1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1</v>
      </c>
      <c r="AK161">
        <v>66</v>
      </c>
    </row>
    <row r="162" spans="2:37" ht="13.2" x14ac:dyDescent="0.25">
      <c r="L162" s="3"/>
      <c r="M162" s="3"/>
      <c r="V162" s="4"/>
      <c r="W162" s="4"/>
      <c r="X162">
        <v>1</v>
      </c>
      <c r="Y162">
        <v>0</v>
      </c>
      <c r="Z162">
        <v>3</v>
      </c>
      <c r="AA162">
        <v>6</v>
      </c>
      <c r="AB162">
        <v>10</v>
      </c>
      <c r="AC162">
        <v>3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59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0</v>
      </c>
      <c r="AA163">
        <v>4</v>
      </c>
      <c r="AB163">
        <v>5</v>
      </c>
      <c r="AC163">
        <v>2</v>
      </c>
      <c r="AD163">
        <v>1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1</v>
      </c>
      <c r="AK163">
        <v>65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0</v>
      </c>
      <c r="AA164">
        <v>9</v>
      </c>
      <c r="AB164">
        <v>10</v>
      </c>
      <c r="AC164">
        <v>5</v>
      </c>
      <c r="AD164">
        <v>4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4</v>
      </c>
      <c r="AK164">
        <v>66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0</v>
      </c>
      <c r="AA165">
        <v>3</v>
      </c>
      <c r="AB165">
        <v>7</v>
      </c>
      <c r="AC165">
        <v>4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66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3</v>
      </c>
      <c r="AB166">
        <v>5</v>
      </c>
      <c r="AC166">
        <v>4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66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1</v>
      </c>
      <c r="AB167">
        <v>7</v>
      </c>
      <c r="AC167">
        <v>2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66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5</v>
      </c>
      <c r="AB168">
        <v>2</v>
      </c>
      <c r="AC168">
        <v>4</v>
      </c>
      <c r="AD168">
        <v>1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66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1</v>
      </c>
      <c r="AA169">
        <v>2</v>
      </c>
      <c r="AB169">
        <v>2</v>
      </c>
      <c r="AC169">
        <v>0</v>
      </c>
      <c r="AD169">
        <v>1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1</v>
      </c>
      <c r="AK169">
        <v>62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4</v>
      </c>
      <c r="AB170">
        <v>4</v>
      </c>
      <c r="AC170">
        <v>4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65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1</v>
      </c>
      <c r="AB171">
        <v>1</v>
      </c>
      <c r="AC171">
        <v>3</v>
      </c>
      <c r="AD171">
        <v>1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1</v>
      </c>
      <c r="AK171">
        <v>72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1</v>
      </c>
      <c r="G184" s="41">
        <f t="shared" si="48"/>
        <v>0</v>
      </c>
      <c r="H184" s="41">
        <f t="shared" si="49"/>
        <v>1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1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1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1</v>
      </c>
      <c r="G195" s="41">
        <f t="shared" si="48"/>
        <v>1</v>
      </c>
      <c r="H195" s="41">
        <f t="shared" si="49"/>
        <v>1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0</v>
      </c>
      <c r="E200" s="53">
        <f t="shared" si="57"/>
        <v>0</v>
      </c>
      <c r="F200" s="53">
        <f t="shared" si="57"/>
        <v>2</v>
      </c>
      <c r="G200" s="53">
        <f t="shared" si="57"/>
        <v>2</v>
      </c>
      <c r="H200" s="53">
        <f t="shared" si="57"/>
        <v>3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</v>
      </c>
      <c r="E201" s="62">
        <f>E200/N203</f>
        <v>0</v>
      </c>
      <c r="F201" s="62">
        <f>F200/N203</f>
        <v>0.2857142857142857</v>
      </c>
      <c r="G201" s="62">
        <f>G200/N203</f>
        <v>0.2857142857142857</v>
      </c>
      <c r="H201" s="62">
        <f>H200/N203</f>
        <v>0.42857142857142855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0</v>
      </c>
      <c r="E202" s="63">
        <f t="shared" si="58"/>
        <v>0</v>
      </c>
      <c r="F202" s="63">
        <f t="shared" si="58"/>
        <v>8.3333333333333329E-2</v>
      </c>
      <c r="G202" s="63">
        <f t="shared" si="58"/>
        <v>8.3333333333333329E-2</v>
      </c>
      <c r="H202" s="63">
        <f t="shared" si="58"/>
        <v>0.125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7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1</v>
      </c>
      <c r="G237" s="41">
        <f t="shared" si="63"/>
        <v>1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2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2</v>
      </c>
      <c r="G239" s="41">
        <f t="shared" si="63"/>
        <v>3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0</v>
      </c>
      <c r="F240" s="41">
        <f t="shared" si="62"/>
        <v>6</v>
      </c>
      <c r="G240" s="41">
        <f t="shared" si="63"/>
        <v>16</v>
      </c>
      <c r="H240" s="41">
        <f t="shared" si="64"/>
        <v>4</v>
      </c>
      <c r="I240" s="41">
        <f t="shared" si="65"/>
        <v>1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2</v>
      </c>
      <c r="F241" s="41">
        <f t="shared" si="62"/>
        <v>15</v>
      </c>
      <c r="G241" s="41">
        <f t="shared" si="63"/>
        <v>16</v>
      </c>
      <c r="H241" s="41">
        <f t="shared" si="64"/>
        <v>9</v>
      </c>
      <c r="I241" s="41">
        <f t="shared" si="65"/>
        <v>1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1</v>
      </c>
      <c r="F242" s="41">
        <f t="shared" si="62"/>
        <v>5</v>
      </c>
      <c r="G242" s="41">
        <f t="shared" si="63"/>
        <v>14</v>
      </c>
      <c r="H242" s="41">
        <f t="shared" si="64"/>
        <v>5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0</v>
      </c>
      <c r="F243" s="41">
        <f t="shared" si="62"/>
        <v>5</v>
      </c>
      <c r="G243" s="41">
        <f t="shared" si="63"/>
        <v>12</v>
      </c>
      <c r="H243" s="41">
        <f t="shared" si="64"/>
        <v>4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0</v>
      </c>
      <c r="E244" s="41">
        <f t="shared" si="61"/>
        <v>1</v>
      </c>
      <c r="F244" s="41">
        <f t="shared" si="62"/>
        <v>6</v>
      </c>
      <c r="G244" s="41">
        <f t="shared" si="63"/>
        <v>11</v>
      </c>
      <c r="H244" s="41">
        <f t="shared" si="64"/>
        <v>2</v>
      </c>
      <c r="I244" s="41">
        <f t="shared" si="65"/>
        <v>1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1</v>
      </c>
      <c r="F245" s="41">
        <f t="shared" si="62"/>
        <v>4</v>
      </c>
      <c r="G245" s="41">
        <f t="shared" si="63"/>
        <v>10</v>
      </c>
      <c r="H245" s="41">
        <f t="shared" si="64"/>
        <v>9</v>
      </c>
      <c r="I245" s="41">
        <f t="shared" si="65"/>
        <v>1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0</v>
      </c>
      <c r="F246" s="41">
        <f t="shared" si="62"/>
        <v>2</v>
      </c>
      <c r="G246" s="41">
        <f t="shared" si="63"/>
        <v>13</v>
      </c>
      <c r="H246" s="41">
        <f t="shared" si="64"/>
        <v>3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4</v>
      </c>
      <c r="G247" s="41">
        <f t="shared" si="63"/>
        <v>11</v>
      </c>
      <c r="H247" s="41">
        <f t="shared" si="64"/>
        <v>5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1</v>
      </c>
      <c r="F248" s="41">
        <f t="shared" si="62"/>
        <v>8</v>
      </c>
      <c r="G248" s="41">
        <f t="shared" si="63"/>
        <v>10</v>
      </c>
      <c r="H248" s="41">
        <f t="shared" si="64"/>
        <v>10</v>
      </c>
      <c r="I248" s="41">
        <f t="shared" si="65"/>
        <v>0</v>
      </c>
      <c r="J248" s="41">
        <f t="shared" si="66"/>
        <v>0</v>
      </c>
      <c r="K248" s="41">
        <f t="shared" si="67"/>
        <v>1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0</v>
      </c>
      <c r="F249" s="41">
        <f t="shared" si="62"/>
        <v>5</v>
      </c>
      <c r="G249" s="41">
        <f t="shared" si="63"/>
        <v>9</v>
      </c>
      <c r="H249" s="41">
        <f t="shared" si="64"/>
        <v>4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5</v>
      </c>
      <c r="G250" s="41">
        <f t="shared" si="63"/>
        <v>8</v>
      </c>
      <c r="H250" s="41">
        <f t="shared" si="64"/>
        <v>3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1</v>
      </c>
      <c r="G251" s="41">
        <f t="shared" si="63"/>
        <v>7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4</v>
      </c>
      <c r="G252" s="41">
        <f t="shared" si="63"/>
        <v>2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2</v>
      </c>
      <c r="F253" s="41">
        <f t="shared" si="62"/>
        <v>3</v>
      </c>
      <c r="G253" s="41">
        <f t="shared" si="63"/>
        <v>5</v>
      </c>
      <c r="H253" s="41">
        <f t="shared" si="64"/>
        <v>2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3</v>
      </c>
      <c r="G254" s="41">
        <f t="shared" si="63"/>
        <v>2</v>
      </c>
      <c r="H254" s="41">
        <f t="shared" si="64"/>
        <v>2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1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3</v>
      </c>
      <c r="H256" s="41">
        <f t="shared" si="64"/>
        <v>1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0</v>
      </c>
      <c r="D257" s="53">
        <f t="shared" si="72"/>
        <v>0</v>
      </c>
      <c r="E257" s="53">
        <f t="shared" si="72"/>
        <v>8</v>
      </c>
      <c r="F257" s="53">
        <f t="shared" si="72"/>
        <v>81</v>
      </c>
      <c r="G257" s="53">
        <f t="shared" si="72"/>
        <v>153</v>
      </c>
      <c r="H257" s="53">
        <f t="shared" si="72"/>
        <v>64</v>
      </c>
      <c r="I257" s="53">
        <f t="shared" si="72"/>
        <v>4</v>
      </c>
      <c r="J257" s="53">
        <f t="shared" si="72"/>
        <v>0</v>
      </c>
      <c r="K257" s="53">
        <f t="shared" si="72"/>
        <v>1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</v>
      </c>
      <c r="D258" s="62">
        <f>D257/N260</f>
        <v>0</v>
      </c>
      <c r="E258" s="62">
        <f>E257/N260</f>
        <v>2.5723472668810289E-2</v>
      </c>
      <c r="F258" s="62">
        <f>F257/N260</f>
        <v>0.26045016077170419</v>
      </c>
      <c r="G258" s="62">
        <f>G257/N260</f>
        <v>0.49196141479099681</v>
      </c>
      <c r="H258" s="62">
        <f>H257/N260</f>
        <v>0.20578778135048231</v>
      </c>
      <c r="I258" s="62">
        <f>I257/N260</f>
        <v>1.2861736334405145E-2</v>
      </c>
      <c r="J258" s="62">
        <f>J257/N260</f>
        <v>0</v>
      </c>
      <c r="K258" s="62">
        <f>K257/N260</f>
        <v>3.2154340836012861E-3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0</v>
      </c>
      <c r="D259" s="63">
        <f t="shared" si="73"/>
        <v>0</v>
      </c>
      <c r="E259" s="63">
        <f t="shared" si="73"/>
        <v>0.33333333333333331</v>
      </c>
      <c r="F259" s="63">
        <f t="shared" si="73"/>
        <v>3.375</v>
      </c>
      <c r="G259" s="63">
        <f t="shared" si="73"/>
        <v>6.375</v>
      </c>
      <c r="H259" s="63">
        <f t="shared" si="73"/>
        <v>2.6666666666666665</v>
      </c>
      <c r="I259" s="63">
        <f t="shared" si="73"/>
        <v>0.16666666666666666</v>
      </c>
      <c r="J259" s="63">
        <f t="shared" si="73"/>
        <v>0</v>
      </c>
      <c r="K259" s="63">
        <f t="shared" si="73"/>
        <v>4.1666666666666664E-2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311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1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1</v>
      </c>
      <c r="G293" s="41">
        <f t="shared" si="78"/>
        <v>1</v>
      </c>
      <c r="H293" s="41">
        <f t="shared" si="79"/>
        <v>1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1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1</v>
      </c>
      <c r="F295" s="41">
        <f t="shared" si="77"/>
        <v>0</v>
      </c>
      <c r="G295" s="41">
        <f t="shared" si="78"/>
        <v>0</v>
      </c>
      <c r="H295" s="41">
        <f t="shared" si="79"/>
        <v>2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3</v>
      </c>
      <c r="G296" s="41">
        <f t="shared" si="78"/>
        <v>0</v>
      </c>
      <c r="H296" s="41">
        <f t="shared" si="79"/>
        <v>0</v>
      </c>
      <c r="I296" s="41">
        <f t="shared" si="80"/>
        <v>1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2</v>
      </c>
      <c r="G297" s="41">
        <f t="shared" si="78"/>
        <v>3</v>
      </c>
      <c r="H297" s="41">
        <f t="shared" si="79"/>
        <v>1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0</v>
      </c>
      <c r="F298" s="41">
        <f t="shared" si="77"/>
        <v>13</v>
      </c>
      <c r="G298" s="41">
        <f t="shared" si="78"/>
        <v>9</v>
      </c>
      <c r="H298" s="41">
        <f t="shared" si="79"/>
        <v>6</v>
      </c>
      <c r="I298" s="41">
        <f t="shared" si="80"/>
        <v>2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2</v>
      </c>
      <c r="F299" s="41">
        <f t="shared" si="77"/>
        <v>17</v>
      </c>
      <c r="G299" s="41">
        <f t="shared" si="78"/>
        <v>21</v>
      </c>
      <c r="H299" s="41">
        <f t="shared" si="79"/>
        <v>3</v>
      </c>
      <c r="I299" s="41">
        <f t="shared" si="80"/>
        <v>1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2</v>
      </c>
      <c r="F300" s="41">
        <f t="shared" si="77"/>
        <v>11</v>
      </c>
      <c r="G300" s="41">
        <f t="shared" si="78"/>
        <v>14</v>
      </c>
      <c r="H300" s="41">
        <f t="shared" si="79"/>
        <v>7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2</v>
      </c>
      <c r="F301" s="41">
        <f t="shared" si="77"/>
        <v>3</v>
      </c>
      <c r="G301" s="41">
        <f t="shared" si="78"/>
        <v>9</v>
      </c>
      <c r="H301" s="41">
        <f t="shared" si="79"/>
        <v>3</v>
      </c>
      <c r="I301" s="41">
        <f t="shared" si="80"/>
        <v>1</v>
      </c>
      <c r="J301" s="41">
        <f t="shared" si="81"/>
        <v>1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1</v>
      </c>
      <c r="F302" s="41">
        <f t="shared" si="77"/>
        <v>7</v>
      </c>
      <c r="G302" s="41">
        <f t="shared" si="78"/>
        <v>11</v>
      </c>
      <c r="H302" s="41">
        <f t="shared" si="79"/>
        <v>4</v>
      </c>
      <c r="I302" s="41">
        <f t="shared" si="80"/>
        <v>1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1</v>
      </c>
      <c r="G303" s="41">
        <f t="shared" si="78"/>
        <v>12</v>
      </c>
      <c r="H303" s="41">
        <f t="shared" si="79"/>
        <v>6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2</v>
      </c>
      <c r="F304" s="41">
        <f t="shared" si="77"/>
        <v>5</v>
      </c>
      <c r="G304" s="41">
        <f t="shared" si="78"/>
        <v>7</v>
      </c>
      <c r="H304" s="41">
        <f t="shared" si="79"/>
        <v>2</v>
      </c>
      <c r="I304" s="41">
        <f t="shared" si="80"/>
        <v>0</v>
      </c>
      <c r="J304" s="41">
        <f t="shared" si="81"/>
        <v>1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8</v>
      </c>
      <c r="G305" s="41">
        <f t="shared" si="78"/>
        <v>9</v>
      </c>
      <c r="H305" s="41">
        <f t="shared" si="79"/>
        <v>3</v>
      </c>
      <c r="I305" s="41">
        <f t="shared" si="80"/>
        <v>3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1</v>
      </c>
      <c r="F306" s="41">
        <f t="shared" si="77"/>
        <v>5</v>
      </c>
      <c r="G306" s="41">
        <f t="shared" si="78"/>
        <v>13</v>
      </c>
      <c r="H306" s="41">
        <f t="shared" si="79"/>
        <v>7</v>
      </c>
      <c r="I306" s="41">
        <f t="shared" si="80"/>
        <v>1</v>
      </c>
      <c r="J306" s="41">
        <f t="shared" si="81"/>
        <v>1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2</v>
      </c>
      <c r="G307" s="41">
        <f t="shared" si="78"/>
        <v>10</v>
      </c>
      <c r="H307" s="41">
        <f t="shared" si="79"/>
        <v>2</v>
      </c>
      <c r="I307" s="41">
        <f t="shared" si="80"/>
        <v>1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3</v>
      </c>
      <c r="G308" s="41">
        <f t="shared" si="78"/>
        <v>10</v>
      </c>
      <c r="H308" s="41">
        <f t="shared" si="79"/>
        <v>2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0</v>
      </c>
      <c r="F309" s="41">
        <f t="shared" si="77"/>
        <v>0</v>
      </c>
      <c r="G309" s="41">
        <f t="shared" si="78"/>
        <v>9</v>
      </c>
      <c r="H309" s="41">
        <f t="shared" si="79"/>
        <v>0</v>
      </c>
      <c r="I309" s="41">
        <f t="shared" si="80"/>
        <v>0</v>
      </c>
      <c r="J309" s="41">
        <f t="shared" si="81"/>
        <v>1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6</v>
      </c>
      <c r="G310" s="41">
        <f t="shared" si="78"/>
        <v>1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1</v>
      </c>
      <c r="F311" s="41">
        <f t="shared" si="77"/>
        <v>5</v>
      </c>
      <c r="G311" s="41">
        <f t="shared" si="78"/>
        <v>5</v>
      </c>
      <c r="H311" s="41">
        <f t="shared" si="79"/>
        <v>1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2</v>
      </c>
      <c r="G312" s="41">
        <f t="shared" si="78"/>
        <v>5</v>
      </c>
      <c r="H312" s="41">
        <f t="shared" si="79"/>
        <v>1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0</v>
      </c>
      <c r="G313" s="41">
        <f t="shared" si="78"/>
        <v>0</v>
      </c>
      <c r="H313" s="41">
        <f t="shared" si="79"/>
        <v>3</v>
      </c>
      <c r="I313" s="41">
        <f t="shared" si="80"/>
        <v>1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0</v>
      </c>
      <c r="D315" s="53">
        <f t="shared" si="87"/>
        <v>0</v>
      </c>
      <c r="E315" s="53">
        <f t="shared" si="87"/>
        <v>12</v>
      </c>
      <c r="F315" s="53">
        <f t="shared" si="87"/>
        <v>94</v>
      </c>
      <c r="G315" s="53">
        <f t="shared" si="87"/>
        <v>150</v>
      </c>
      <c r="H315" s="53">
        <f t="shared" si="87"/>
        <v>55</v>
      </c>
      <c r="I315" s="53">
        <f t="shared" si="87"/>
        <v>12</v>
      </c>
      <c r="J315" s="53">
        <f t="shared" si="87"/>
        <v>4</v>
      </c>
      <c r="K315" s="53">
        <f t="shared" si="87"/>
        <v>0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0</v>
      </c>
      <c r="E316" s="62">
        <f>E315/N318</f>
        <v>3.669724770642202E-2</v>
      </c>
      <c r="F316" s="62">
        <f>F315/N318</f>
        <v>0.28746177370030579</v>
      </c>
      <c r="G316" s="62">
        <f>G315/N318</f>
        <v>0.45871559633027525</v>
      </c>
      <c r="H316" s="62">
        <f>H315/N318</f>
        <v>0.16819571865443425</v>
      </c>
      <c r="I316" s="62">
        <f>I315/N318</f>
        <v>3.669724770642202E-2</v>
      </c>
      <c r="J316" s="62">
        <f>J315/N318</f>
        <v>1.2232415902140673E-2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0</v>
      </c>
      <c r="D317" s="63">
        <f t="shared" si="88"/>
        <v>0</v>
      </c>
      <c r="E317" s="63">
        <f t="shared" si="88"/>
        <v>0.5</v>
      </c>
      <c r="F317" s="63">
        <f t="shared" si="88"/>
        <v>3.9166666666666665</v>
      </c>
      <c r="G317" s="63">
        <f t="shared" si="88"/>
        <v>6.25</v>
      </c>
      <c r="H317" s="63">
        <f t="shared" si="88"/>
        <v>2.2916666666666665</v>
      </c>
      <c r="I317" s="63">
        <f t="shared" si="88"/>
        <v>0.5</v>
      </c>
      <c r="J317" s="63">
        <f t="shared" si="88"/>
        <v>0.16666666666666666</v>
      </c>
      <c r="K317" s="63">
        <f t="shared" si="88"/>
        <v>0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327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1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1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2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1</v>
      </c>
      <c r="G353" s="41">
        <f t="shared" si="93"/>
        <v>1</v>
      </c>
      <c r="H353" s="41">
        <f t="shared" si="94"/>
        <v>1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3</v>
      </c>
      <c r="G354" s="41">
        <f t="shared" si="93"/>
        <v>0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2</v>
      </c>
      <c r="F355" s="41">
        <f t="shared" si="92"/>
        <v>1</v>
      </c>
      <c r="G355" s="41">
        <f t="shared" si="93"/>
        <v>5</v>
      </c>
      <c r="H355" s="41">
        <f t="shared" si="94"/>
        <v>1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1</v>
      </c>
      <c r="F356" s="41">
        <f t="shared" si="92"/>
        <v>6</v>
      </c>
      <c r="G356" s="41">
        <f t="shared" si="93"/>
        <v>12</v>
      </c>
      <c r="H356" s="41">
        <f t="shared" si="94"/>
        <v>4</v>
      </c>
      <c r="I356" s="41">
        <f t="shared" si="95"/>
        <v>1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0</v>
      </c>
      <c r="F357" s="41">
        <f t="shared" si="92"/>
        <v>18</v>
      </c>
      <c r="G357" s="41">
        <f t="shared" si="93"/>
        <v>18</v>
      </c>
      <c r="H357" s="41">
        <f t="shared" si="94"/>
        <v>5</v>
      </c>
      <c r="I357" s="41">
        <f t="shared" si="95"/>
        <v>1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1</v>
      </c>
      <c r="F358" s="41">
        <f t="shared" si="92"/>
        <v>11</v>
      </c>
      <c r="G358" s="41">
        <f t="shared" si="93"/>
        <v>18</v>
      </c>
      <c r="H358" s="41">
        <f t="shared" si="94"/>
        <v>6</v>
      </c>
      <c r="I358" s="41">
        <f t="shared" si="95"/>
        <v>1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0</v>
      </c>
      <c r="F359" s="41">
        <f t="shared" si="92"/>
        <v>1</v>
      </c>
      <c r="G359" s="41">
        <f t="shared" si="93"/>
        <v>12</v>
      </c>
      <c r="H359" s="41">
        <f t="shared" si="94"/>
        <v>2</v>
      </c>
      <c r="I359" s="41">
        <f t="shared" si="95"/>
        <v>0</v>
      </c>
      <c r="J359" s="41">
        <f t="shared" si="96"/>
        <v>1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0</v>
      </c>
      <c r="F360" s="41">
        <f t="shared" si="92"/>
        <v>10</v>
      </c>
      <c r="G360" s="41">
        <f t="shared" si="93"/>
        <v>12</v>
      </c>
      <c r="H360" s="41">
        <f t="shared" si="94"/>
        <v>6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0</v>
      </c>
      <c r="F361" s="41">
        <f t="shared" si="92"/>
        <v>4</v>
      </c>
      <c r="G361" s="41">
        <f t="shared" si="93"/>
        <v>12</v>
      </c>
      <c r="H361" s="41">
        <f t="shared" si="94"/>
        <v>3</v>
      </c>
      <c r="I361" s="41">
        <f t="shared" si="95"/>
        <v>1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1</v>
      </c>
      <c r="D362" s="41">
        <f t="shared" si="90"/>
        <v>0</v>
      </c>
      <c r="E362" s="41">
        <f t="shared" si="91"/>
        <v>3</v>
      </c>
      <c r="F362" s="41">
        <f t="shared" si="92"/>
        <v>6</v>
      </c>
      <c r="G362" s="41">
        <f t="shared" si="93"/>
        <v>10</v>
      </c>
      <c r="H362" s="41">
        <f t="shared" si="94"/>
        <v>3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0</v>
      </c>
      <c r="F363" s="41">
        <f t="shared" si="92"/>
        <v>4</v>
      </c>
      <c r="G363" s="41">
        <f t="shared" si="93"/>
        <v>5</v>
      </c>
      <c r="H363" s="41">
        <f t="shared" si="94"/>
        <v>2</v>
      </c>
      <c r="I363" s="41">
        <f t="shared" si="95"/>
        <v>1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0</v>
      </c>
      <c r="F364" s="41">
        <f t="shared" si="92"/>
        <v>9</v>
      </c>
      <c r="G364" s="41">
        <f t="shared" si="93"/>
        <v>10</v>
      </c>
      <c r="H364" s="41">
        <f t="shared" si="94"/>
        <v>5</v>
      </c>
      <c r="I364" s="41">
        <f t="shared" si="95"/>
        <v>4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0</v>
      </c>
      <c r="F365" s="41">
        <f t="shared" si="92"/>
        <v>3</v>
      </c>
      <c r="G365" s="41">
        <f t="shared" si="93"/>
        <v>7</v>
      </c>
      <c r="H365" s="41">
        <f t="shared" si="94"/>
        <v>4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3</v>
      </c>
      <c r="G366" s="41">
        <f t="shared" si="93"/>
        <v>5</v>
      </c>
      <c r="H366" s="41">
        <f t="shared" si="94"/>
        <v>4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1</v>
      </c>
      <c r="G367" s="41">
        <f t="shared" si="93"/>
        <v>7</v>
      </c>
      <c r="H367" s="41">
        <f t="shared" si="94"/>
        <v>2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5</v>
      </c>
      <c r="G368" s="41">
        <f t="shared" si="93"/>
        <v>2</v>
      </c>
      <c r="H368" s="41">
        <f t="shared" si="94"/>
        <v>4</v>
      </c>
      <c r="I368" s="41">
        <f t="shared" si="95"/>
        <v>1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1</v>
      </c>
      <c r="F369" s="41">
        <f t="shared" si="92"/>
        <v>2</v>
      </c>
      <c r="G369" s="41">
        <f t="shared" si="93"/>
        <v>2</v>
      </c>
      <c r="H369" s="41">
        <f t="shared" si="94"/>
        <v>0</v>
      </c>
      <c r="I369" s="41">
        <f t="shared" si="95"/>
        <v>1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4</v>
      </c>
      <c r="G370" s="41">
        <f t="shared" si="93"/>
        <v>4</v>
      </c>
      <c r="H370" s="41">
        <f t="shared" si="94"/>
        <v>4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1</v>
      </c>
      <c r="G371" s="41">
        <f t="shared" si="93"/>
        <v>1</v>
      </c>
      <c r="H371" s="41">
        <f t="shared" si="94"/>
        <v>3</v>
      </c>
      <c r="I371" s="41">
        <f t="shared" si="95"/>
        <v>1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1</v>
      </c>
      <c r="D373" s="53">
        <f t="shared" si="102"/>
        <v>0</v>
      </c>
      <c r="E373" s="53">
        <f t="shared" si="102"/>
        <v>8</v>
      </c>
      <c r="F373" s="53">
        <f t="shared" si="102"/>
        <v>93</v>
      </c>
      <c r="G373" s="53">
        <f t="shared" si="102"/>
        <v>144</v>
      </c>
      <c r="H373" s="53">
        <f t="shared" si="102"/>
        <v>62</v>
      </c>
      <c r="I373" s="53">
        <f t="shared" si="102"/>
        <v>12</v>
      </c>
      <c r="J373" s="53">
        <f t="shared" si="102"/>
        <v>1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3.1152647975077881E-3</v>
      </c>
      <c r="D374" s="62">
        <f>D373/N376</f>
        <v>0</v>
      </c>
      <c r="E374" s="62">
        <f>E373/N376</f>
        <v>2.4922118380062305E-2</v>
      </c>
      <c r="F374" s="62">
        <f>F373/N376</f>
        <v>0.28971962616822428</v>
      </c>
      <c r="G374" s="62">
        <f>G373/N376</f>
        <v>0.44859813084112149</v>
      </c>
      <c r="H374" s="62">
        <f>H373/N376</f>
        <v>0.19314641744548286</v>
      </c>
      <c r="I374" s="62">
        <f>I373/N376</f>
        <v>3.7383177570093455E-2</v>
      </c>
      <c r="J374" s="62">
        <f>J373/N376</f>
        <v>3.1152647975077881E-3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4.1666666666666664E-2</v>
      </c>
      <c r="D375" s="63">
        <f t="shared" si="103"/>
        <v>0</v>
      </c>
      <c r="E375" s="63">
        <f t="shared" si="103"/>
        <v>0.33333333333333331</v>
      </c>
      <c r="F375" s="63">
        <f t="shared" si="103"/>
        <v>3.875</v>
      </c>
      <c r="G375" s="63">
        <f t="shared" si="103"/>
        <v>6</v>
      </c>
      <c r="H375" s="63">
        <f t="shared" si="103"/>
        <v>2.5833333333333335</v>
      </c>
      <c r="I375" s="63">
        <f t="shared" si="103"/>
        <v>0.5</v>
      </c>
      <c r="J375" s="63">
        <f t="shared" si="103"/>
        <v>4.1666666666666664E-2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321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0</v>
      </c>
      <c r="G407" s="41">
        <f t="shared" si="105"/>
        <v>1</v>
      </c>
      <c r="H407" s="41">
        <f t="shared" si="105"/>
        <v>1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1</v>
      </c>
      <c r="F408" s="41">
        <f t="shared" si="106"/>
        <v>0</v>
      </c>
      <c r="G408" s="41">
        <f t="shared" si="106"/>
        <v>1</v>
      </c>
      <c r="H408" s="41">
        <f t="shared" si="106"/>
        <v>2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6</v>
      </c>
      <c r="G409" s="41">
        <f t="shared" si="106"/>
        <v>2</v>
      </c>
      <c r="H409" s="41">
        <f t="shared" si="106"/>
        <v>7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0</v>
      </c>
      <c r="G410" s="41">
        <f t="shared" si="106"/>
        <v>3</v>
      </c>
      <c r="H410" s="41">
        <f t="shared" si="106"/>
        <v>2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1</v>
      </c>
      <c r="F411" s="41">
        <f t="shared" si="106"/>
        <v>4</v>
      </c>
      <c r="G411" s="41">
        <f t="shared" si="106"/>
        <v>4</v>
      </c>
      <c r="H411" s="41">
        <f t="shared" si="106"/>
        <v>4</v>
      </c>
      <c r="I411" s="41">
        <f t="shared" si="106"/>
        <v>0</v>
      </c>
      <c r="J411" s="41">
        <f t="shared" si="106"/>
        <v>2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1</v>
      </c>
      <c r="F412" s="41">
        <f t="shared" si="106"/>
        <v>10</v>
      </c>
      <c r="G412" s="41">
        <f t="shared" si="106"/>
        <v>5</v>
      </c>
      <c r="H412" s="41">
        <f t="shared" si="106"/>
        <v>1</v>
      </c>
      <c r="I412" s="41">
        <f t="shared" si="106"/>
        <v>1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0</v>
      </c>
      <c r="E413" s="41">
        <f t="shared" si="106"/>
        <v>3</v>
      </c>
      <c r="F413" s="41">
        <f t="shared" si="106"/>
        <v>11</v>
      </c>
      <c r="G413" s="41">
        <f t="shared" si="106"/>
        <v>19</v>
      </c>
      <c r="H413" s="41">
        <f t="shared" si="106"/>
        <v>6</v>
      </c>
      <c r="I413" s="41">
        <f t="shared" si="106"/>
        <v>1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0</v>
      </c>
      <c r="E414" s="41">
        <f t="shared" si="106"/>
        <v>2</v>
      </c>
      <c r="F414" s="41">
        <f t="shared" si="106"/>
        <v>51</v>
      </c>
      <c r="G414" s="41">
        <f t="shared" si="106"/>
        <v>61</v>
      </c>
      <c r="H414" s="41">
        <f t="shared" si="106"/>
        <v>28</v>
      </c>
      <c r="I414" s="41">
        <f t="shared" si="106"/>
        <v>7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1</v>
      </c>
      <c r="E415" s="41">
        <f t="shared" si="106"/>
        <v>6</v>
      </c>
      <c r="F415" s="41">
        <f t="shared" si="106"/>
        <v>77</v>
      </c>
      <c r="G415" s="41">
        <f t="shared" si="106"/>
        <v>94</v>
      </c>
      <c r="H415" s="41">
        <f t="shared" si="106"/>
        <v>27</v>
      </c>
      <c r="I415" s="41">
        <f t="shared" si="106"/>
        <v>4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1</v>
      </c>
      <c r="E416" s="41">
        <f t="shared" si="106"/>
        <v>5</v>
      </c>
      <c r="F416" s="41">
        <f t="shared" si="106"/>
        <v>42</v>
      </c>
      <c r="G416" s="41">
        <f t="shared" si="106"/>
        <v>85</v>
      </c>
      <c r="H416" s="41">
        <f t="shared" si="106"/>
        <v>30</v>
      </c>
      <c r="I416" s="41">
        <f t="shared" si="106"/>
        <v>1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0</v>
      </c>
      <c r="E417" s="41">
        <f t="shared" si="106"/>
        <v>4</v>
      </c>
      <c r="F417" s="41">
        <f t="shared" si="106"/>
        <v>21</v>
      </c>
      <c r="G417" s="41">
        <f t="shared" si="106"/>
        <v>54</v>
      </c>
      <c r="H417" s="41">
        <f t="shared" si="106"/>
        <v>23</v>
      </c>
      <c r="I417" s="41">
        <f t="shared" si="106"/>
        <v>1</v>
      </c>
      <c r="J417" s="41">
        <f t="shared" si="106"/>
        <v>2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0</v>
      </c>
      <c r="E418" s="41">
        <f t="shared" si="106"/>
        <v>4</v>
      </c>
      <c r="F418" s="41">
        <f t="shared" si="106"/>
        <v>38</v>
      </c>
      <c r="G418" s="41">
        <f t="shared" si="106"/>
        <v>52</v>
      </c>
      <c r="H418" s="41">
        <f t="shared" si="106"/>
        <v>25</v>
      </c>
      <c r="I418" s="41">
        <f t="shared" si="106"/>
        <v>5</v>
      </c>
      <c r="J418" s="41">
        <f t="shared" si="106"/>
        <v>1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1</v>
      </c>
      <c r="F419" s="41">
        <f t="shared" si="106"/>
        <v>16</v>
      </c>
      <c r="G419" s="41">
        <f t="shared" si="106"/>
        <v>56</v>
      </c>
      <c r="H419" s="41">
        <f t="shared" si="106"/>
        <v>24</v>
      </c>
      <c r="I419" s="41">
        <f t="shared" si="106"/>
        <v>4</v>
      </c>
      <c r="J419" s="41">
        <f t="shared" si="106"/>
        <v>0</v>
      </c>
      <c r="K419" s="41">
        <f t="shared" si="106"/>
        <v>1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1</v>
      </c>
      <c r="D420" s="41">
        <f t="shared" si="106"/>
        <v>0</v>
      </c>
      <c r="E420" s="41">
        <f t="shared" si="106"/>
        <v>6</v>
      </c>
      <c r="F420" s="41">
        <f t="shared" si="106"/>
        <v>21</v>
      </c>
      <c r="G420" s="41">
        <f t="shared" si="106"/>
        <v>56</v>
      </c>
      <c r="H420" s="41">
        <f t="shared" si="106"/>
        <v>18</v>
      </c>
      <c r="I420" s="41">
        <f t="shared" si="106"/>
        <v>2</v>
      </c>
      <c r="J420" s="41">
        <f t="shared" si="106"/>
        <v>3</v>
      </c>
      <c r="K420" s="41">
        <f t="shared" si="106"/>
        <v>1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0</v>
      </c>
      <c r="D421" s="41">
        <f t="shared" si="106"/>
        <v>0</v>
      </c>
      <c r="E421" s="41">
        <f t="shared" si="106"/>
        <v>0</v>
      </c>
      <c r="F421" s="41">
        <f t="shared" si="106"/>
        <v>31</v>
      </c>
      <c r="G421" s="41">
        <f t="shared" si="106"/>
        <v>51</v>
      </c>
      <c r="H421" s="41">
        <f t="shared" si="106"/>
        <v>20</v>
      </c>
      <c r="I421" s="41">
        <f t="shared" si="106"/>
        <v>8</v>
      </c>
      <c r="J421" s="41">
        <f t="shared" si="106"/>
        <v>1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0</v>
      </c>
      <c r="E422" s="41">
        <f t="shared" si="106"/>
        <v>3</v>
      </c>
      <c r="F422" s="41">
        <f t="shared" si="106"/>
        <v>32</v>
      </c>
      <c r="G422" s="41">
        <f t="shared" si="106"/>
        <v>60</v>
      </c>
      <c r="H422" s="41">
        <f t="shared" si="106"/>
        <v>32</v>
      </c>
      <c r="I422" s="41">
        <f t="shared" si="106"/>
        <v>9</v>
      </c>
      <c r="J422" s="41">
        <f t="shared" si="106"/>
        <v>1</v>
      </c>
      <c r="K422" s="41">
        <f t="shared" si="106"/>
        <v>1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0</v>
      </c>
      <c r="E423" s="41">
        <f t="shared" si="106"/>
        <v>0</v>
      </c>
      <c r="F423" s="41">
        <f t="shared" si="106"/>
        <v>16</v>
      </c>
      <c r="G423" s="41">
        <f t="shared" si="106"/>
        <v>50</v>
      </c>
      <c r="H423" s="41">
        <f t="shared" si="106"/>
        <v>15</v>
      </c>
      <c r="I423" s="41">
        <f t="shared" si="106"/>
        <v>4</v>
      </c>
      <c r="J423" s="41">
        <f t="shared" si="106"/>
        <v>1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0</v>
      </c>
      <c r="E424" s="41">
        <f t="shared" si="106"/>
        <v>0</v>
      </c>
      <c r="F424" s="41">
        <f t="shared" si="106"/>
        <v>17</v>
      </c>
      <c r="G424" s="41">
        <f t="shared" si="106"/>
        <v>40</v>
      </c>
      <c r="H424" s="41">
        <f t="shared" si="106"/>
        <v>15</v>
      </c>
      <c r="I424" s="41">
        <f t="shared" si="106"/>
        <v>3</v>
      </c>
      <c r="J424" s="41">
        <f t="shared" si="106"/>
        <v>1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0</v>
      </c>
      <c r="E425" s="41">
        <f t="shared" si="106"/>
        <v>2</v>
      </c>
      <c r="F425" s="41">
        <f t="shared" si="106"/>
        <v>4</v>
      </c>
      <c r="G425" s="41">
        <f t="shared" si="106"/>
        <v>30</v>
      </c>
      <c r="H425" s="41">
        <f t="shared" si="106"/>
        <v>7</v>
      </c>
      <c r="I425" s="41">
        <f t="shared" si="106"/>
        <v>2</v>
      </c>
      <c r="J425" s="41">
        <f t="shared" si="106"/>
        <v>1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0</v>
      </c>
      <c r="F426" s="41">
        <f t="shared" si="106"/>
        <v>19</v>
      </c>
      <c r="G426" s="41">
        <f t="shared" si="106"/>
        <v>13</v>
      </c>
      <c r="H426" s="41">
        <f t="shared" si="106"/>
        <v>10</v>
      </c>
      <c r="I426" s="41">
        <f t="shared" si="106"/>
        <v>2</v>
      </c>
      <c r="J426" s="41">
        <f t="shared" si="106"/>
        <v>1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6</v>
      </c>
      <c r="F427" s="41">
        <f t="shared" si="106"/>
        <v>25</v>
      </c>
      <c r="G427" s="41">
        <f t="shared" si="106"/>
        <v>15</v>
      </c>
      <c r="H427" s="41">
        <f t="shared" si="106"/>
        <v>4</v>
      </c>
      <c r="I427" s="41">
        <f t="shared" si="106"/>
        <v>2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6</v>
      </c>
      <c r="F428" s="41">
        <f t="shared" si="106"/>
        <v>16</v>
      </c>
      <c r="G428" s="41">
        <f t="shared" si="106"/>
        <v>20</v>
      </c>
      <c r="H428" s="41">
        <f t="shared" si="106"/>
        <v>10</v>
      </c>
      <c r="I428" s="41">
        <f t="shared" si="106"/>
        <v>1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1</v>
      </c>
      <c r="G429" s="41">
        <f t="shared" si="107"/>
        <v>1</v>
      </c>
      <c r="H429" s="41">
        <f t="shared" si="107"/>
        <v>7</v>
      </c>
      <c r="I429" s="41">
        <f t="shared" si="107"/>
        <v>3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1</v>
      </c>
      <c r="G430" s="41">
        <f t="shared" si="108"/>
        <v>6</v>
      </c>
      <c r="H430" s="41">
        <f t="shared" si="108"/>
        <v>1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1</v>
      </c>
      <c r="D431" s="53">
        <f t="shared" si="109"/>
        <v>2</v>
      </c>
      <c r="E431" s="53">
        <f t="shared" si="109"/>
        <v>51</v>
      </c>
      <c r="F431" s="53">
        <f t="shared" si="109"/>
        <v>459</v>
      </c>
      <c r="G431" s="53">
        <f t="shared" si="109"/>
        <v>779</v>
      </c>
      <c r="H431" s="53">
        <f t="shared" si="109"/>
        <v>319</v>
      </c>
      <c r="I431" s="53">
        <f t="shared" si="109"/>
        <v>60</v>
      </c>
      <c r="J431" s="53">
        <f t="shared" si="109"/>
        <v>14</v>
      </c>
      <c r="K431" s="53">
        <f t="shared" si="109"/>
        <v>3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5.9241706161137445E-4</v>
      </c>
      <c r="D432" s="62">
        <f>D431/N434</f>
        <v>1.1848341232227489E-3</v>
      </c>
      <c r="E432" s="62">
        <f>E431/N434</f>
        <v>3.0213270142180094E-2</v>
      </c>
      <c r="F432" s="62">
        <f>F431/N434</f>
        <v>0.27191943127962087</v>
      </c>
      <c r="G432" s="62">
        <f>G431/N434</f>
        <v>0.46149289099526064</v>
      </c>
      <c r="H432" s="62">
        <f>H431/N434</f>
        <v>0.18898104265402843</v>
      </c>
      <c r="I432" s="62">
        <f>I431/N434</f>
        <v>3.5545023696682464E-2</v>
      </c>
      <c r="J432" s="62">
        <f>J431/N434</f>
        <v>8.2938388625592423E-3</v>
      </c>
      <c r="K432" s="62">
        <f>K431/N434</f>
        <v>1.7772511848341231E-3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4.1666666666666664E-2</v>
      </c>
      <c r="D433" s="63">
        <f t="shared" si="110"/>
        <v>8.3333333333333329E-2</v>
      </c>
      <c r="E433" s="63">
        <f t="shared" si="110"/>
        <v>2.125</v>
      </c>
      <c r="F433" s="63">
        <f t="shared" si="110"/>
        <v>19.125</v>
      </c>
      <c r="G433" s="63">
        <f t="shared" si="110"/>
        <v>32.458333333333336</v>
      </c>
      <c r="H433" s="63">
        <f t="shared" si="110"/>
        <v>13.291666666666666</v>
      </c>
      <c r="I433" s="63">
        <f t="shared" si="110"/>
        <v>2.5</v>
      </c>
      <c r="J433" s="63">
        <f t="shared" si="110"/>
        <v>0.58333333333333337</v>
      </c>
      <c r="K433" s="63">
        <f t="shared" si="110"/>
        <v>0.125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1688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98.99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3.2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1188</v>
      </c>
      <c r="W3" s="15">
        <f>MIN(C39:I39)</f>
        <v>227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2</v>
      </c>
      <c r="D4" s="18">
        <f>'DebitVL sens 1'!D4+'DebitPL sens 1'!D4*2</f>
        <v>4</v>
      </c>
      <c r="E4" s="18">
        <f>'DebitVL sens 1'!E4+'DebitPL sens 1'!E4*2</f>
        <v>0</v>
      </c>
      <c r="F4" s="18">
        <f>'DebitVL sens 1'!F4+'DebitPL sens 1'!F4*2</f>
        <v>1</v>
      </c>
      <c r="G4" s="18">
        <f>'DebitVL sens 1'!G4+'DebitPL sens 1'!G4*2</f>
        <v>1</v>
      </c>
      <c r="H4" s="18">
        <f>'DebitVL sens 1'!H4+'DebitPL sens 1'!H4*2</f>
        <v>0</v>
      </c>
      <c r="I4" s="19">
        <f>'DebitVL sens 1'!I4+'DebitPL sens 1'!I4*2</f>
        <v>2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9</v>
      </c>
      <c r="K4" s="21">
        <f t="shared" ref="K4:K27" si="1">SUM(C4:I4)</f>
        <v>10</v>
      </c>
      <c r="V4" s="15">
        <f>IF($C$39=$V$3,$C4,IF($D$39=$V$3,$D4,IF($E$39=$V$3,$E4,IF($F$39=$V$3,$F4,IF($G$39=$V$3,$G4,IF($H$39=$V$3,$H4,IF($I$39=$V$3,$I4,FALSE)))))))</f>
        <v>2</v>
      </c>
      <c r="W4" s="15">
        <f t="shared" ref="W4:W27" si="2">IF($C$39=$W$3,$C4,IF($D$39=$W$3,$D4,IF($E$39=$W$3,$E4,IF($F$39=$W$3,$F4,IF($G$39=$W$3,$G4,IF($H$39=$W$3,$H4,IF($I$39=$W$3,$I4,FALSE)))))))</f>
        <v>1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2</v>
      </c>
      <c r="D5" s="23">
        <f>'DebitVL sens 1'!D5+'DebitPL sens 1'!D5*2</f>
        <v>2</v>
      </c>
      <c r="E5" s="23">
        <f>'DebitVL sens 1'!E5+'DebitPL sens 1'!E5*2</f>
        <v>3</v>
      </c>
      <c r="F5" s="23">
        <f>'DebitVL sens 1'!F5+'DebitPL sens 1'!F5*2</f>
        <v>8</v>
      </c>
      <c r="G5" s="23">
        <f>'DebitVL sens 1'!G5+'DebitPL sens 1'!G5*2</f>
        <v>0</v>
      </c>
      <c r="H5" s="23">
        <f>'DebitVL sens 1'!H5+'DebitPL sens 1'!H5*2</f>
        <v>2</v>
      </c>
      <c r="I5" s="24">
        <f>'DebitVL sens 1'!I5+'DebitPL sens 1'!I5*2</f>
        <v>2</v>
      </c>
      <c r="J5" s="20">
        <f t="shared" si="0"/>
        <v>8</v>
      </c>
      <c r="K5" s="21">
        <f t="shared" si="1"/>
        <v>19</v>
      </c>
      <c r="V5" s="15">
        <f t="shared" ref="V5:V27" si="4">IF($C$39=$V$3,C5,IF($D$39=$V$3,D5,IF($E$39=$V$3,E5,IF($F$39=$V$3,F5,IF($G$39=$V$3,G5,IF($H$39=$V$3,H5,IF($I$39=$V$3,I5,FALSE)))))))</f>
        <v>2</v>
      </c>
      <c r="W5" s="15">
        <f t="shared" si="2"/>
        <v>8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2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9</v>
      </c>
      <c r="D6" s="23">
        <f>'DebitVL sens 1'!D6+'DebitPL sens 1'!D6*2</f>
        <v>5</v>
      </c>
      <c r="E6" s="23">
        <f>'DebitVL sens 1'!E6+'DebitPL sens 1'!E6*2</f>
        <v>12</v>
      </c>
      <c r="F6" s="23">
        <f>'DebitVL sens 1'!F6+'DebitPL sens 1'!F6*2</f>
        <v>1</v>
      </c>
      <c r="G6" s="23">
        <f>'DebitVL sens 1'!G6+'DebitPL sens 1'!G6*2</f>
        <v>0</v>
      </c>
      <c r="H6" s="23">
        <f>'DebitVL sens 1'!H6+'DebitPL sens 1'!H6*2</f>
        <v>6</v>
      </c>
      <c r="I6" s="24">
        <f>'DebitVL sens 1'!I6+'DebitPL sens 1'!I6*2</f>
        <v>4</v>
      </c>
      <c r="J6" s="20">
        <f t="shared" si="0"/>
        <v>24</v>
      </c>
      <c r="K6" s="21">
        <f t="shared" si="1"/>
        <v>37</v>
      </c>
      <c r="V6" s="15">
        <f t="shared" si="4"/>
        <v>9</v>
      </c>
      <c r="W6" s="15">
        <f t="shared" si="2"/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3</v>
      </c>
      <c r="D7" s="23">
        <f>'DebitVL sens 1'!D7+'DebitPL sens 1'!D7*2</f>
        <v>4</v>
      </c>
      <c r="E7" s="23">
        <f>'DebitVL sens 1'!E7+'DebitPL sens 1'!E7*2</f>
        <v>10</v>
      </c>
      <c r="F7" s="23">
        <f>'DebitVL sens 1'!F7+'DebitPL sens 1'!F7*2</f>
        <v>3</v>
      </c>
      <c r="G7" s="23">
        <f>'DebitVL sens 1'!G7+'DebitPL sens 1'!G7*2</f>
        <v>0</v>
      </c>
      <c r="H7" s="23">
        <f>'DebitVL sens 1'!H7+'DebitPL sens 1'!H7*2</f>
        <v>2</v>
      </c>
      <c r="I7" s="24">
        <f>'DebitVL sens 1'!I7+'DebitPL sens 1'!I7*2</f>
        <v>0</v>
      </c>
      <c r="J7" s="20">
        <f t="shared" si="0"/>
        <v>9</v>
      </c>
      <c r="K7" s="21">
        <f t="shared" si="1"/>
        <v>22</v>
      </c>
      <c r="V7" s="15">
        <f t="shared" si="4"/>
        <v>3</v>
      </c>
      <c r="W7" s="15">
        <f t="shared" si="2"/>
        <v>3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11</v>
      </c>
      <c r="D8" s="23">
        <f>'DebitVL sens 1'!D8+'DebitPL sens 1'!D8*2</f>
        <v>11</v>
      </c>
      <c r="E8" s="23">
        <f>'DebitVL sens 1'!E8+'DebitPL sens 1'!E8*2</f>
        <v>9</v>
      </c>
      <c r="F8" s="23">
        <f>'DebitVL sens 1'!F8+'DebitPL sens 1'!F8*2</f>
        <v>0</v>
      </c>
      <c r="G8" s="23">
        <f>'DebitVL sens 1'!G8+'DebitPL sens 1'!G8*2</f>
        <v>7</v>
      </c>
      <c r="H8" s="23">
        <f>'DebitVL sens 1'!H8+'DebitPL sens 1'!H8*2</f>
        <v>10</v>
      </c>
      <c r="I8" s="24">
        <f>'DebitVL sens 1'!I8+'DebitPL sens 1'!I8*2</f>
        <v>11</v>
      </c>
      <c r="J8" s="20">
        <f t="shared" si="0"/>
        <v>50</v>
      </c>
      <c r="K8" s="21">
        <f t="shared" si="1"/>
        <v>59</v>
      </c>
      <c r="V8" s="15">
        <f t="shared" si="4"/>
        <v>11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27</v>
      </c>
      <c r="D9" s="23">
        <f>'DebitVL sens 1'!D9+'DebitPL sens 1'!D9*2</f>
        <v>26</v>
      </c>
      <c r="E9" s="23">
        <f>'DebitVL sens 1'!E9+'DebitPL sens 1'!E9*2</f>
        <v>18</v>
      </c>
      <c r="F9" s="23">
        <f>'DebitVL sens 1'!F9+'DebitPL sens 1'!F9*2</f>
        <v>0</v>
      </c>
      <c r="G9" s="23">
        <f>'DebitVL sens 1'!G9+'DebitPL sens 1'!G9*2</f>
        <v>11</v>
      </c>
      <c r="H9" s="23">
        <f>'DebitVL sens 1'!H9+'DebitPL sens 1'!H9*2</f>
        <v>25</v>
      </c>
      <c r="I9" s="24">
        <f>'DebitVL sens 1'!I9+'DebitPL sens 1'!I9*2</f>
        <v>28</v>
      </c>
      <c r="J9" s="20">
        <f t="shared" si="0"/>
        <v>117</v>
      </c>
      <c r="K9" s="21">
        <f t="shared" si="1"/>
        <v>135</v>
      </c>
      <c r="V9" s="15">
        <f t="shared" si="4"/>
        <v>27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31</v>
      </c>
      <c r="D10" s="23">
        <f>'DebitVL sens 1'!D10+'DebitPL sens 1'!D10*2</f>
        <v>37</v>
      </c>
      <c r="E10" s="23">
        <f>'DebitVL sens 1'!E10+'DebitPL sens 1'!E10*2</f>
        <v>7</v>
      </c>
      <c r="F10" s="23">
        <f>'DebitVL sens 1'!F10+'DebitPL sens 1'!F10*2</f>
        <v>4</v>
      </c>
      <c r="G10" s="23">
        <f>'DebitVL sens 1'!G10+'DebitPL sens 1'!G10*2</f>
        <v>26</v>
      </c>
      <c r="H10" s="23">
        <f>'DebitVL sens 1'!H10+'DebitPL sens 1'!H10*2</f>
        <v>26</v>
      </c>
      <c r="I10" s="24">
        <f>'DebitVL sens 1'!I10+'DebitPL sens 1'!I10*2</f>
        <v>32</v>
      </c>
      <c r="J10" s="20">
        <f t="shared" si="0"/>
        <v>152</v>
      </c>
      <c r="K10" s="21">
        <f t="shared" si="1"/>
        <v>163</v>
      </c>
      <c r="V10" s="15">
        <f t="shared" si="4"/>
        <v>31</v>
      </c>
      <c r="W10" s="15">
        <f t="shared" si="2"/>
        <v>4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90</v>
      </c>
      <c r="D11" s="23">
        <f>'DebitVL sens 1'!D11+'DebitPL sens 1'!D11*2</f>
        <v>82</v>
      </c>
      <c r="E11" s="23">
        <f>'DebitVL sens 1'!E11+'DebitPL sens 1'!E11*2</f>
        <v>13</v>
      </c>
      <c r="F11" s="23">
        <f>'DebitVL sens 1'!F11+'DebitPL sens 1'!F11*2</f>
        <v>7</v>
      </c>
      <c r="G11" s="23">
        <f>'DebitVL sens 1'!G11+'DebitPL sens 1'!G11*2</f>
        <v>70</v>
      </c>
      <c r="H11" s="23">
        <f>'DebitVL sens 1'!H11+'DebitPL sens 1'!H11*2</f>
        <v>76</v>
      </c>
      <c r="I11" s="24">
        <f>'DebitVL sens 1'!I11+'DebitPL sens 1'!I11*2</f>
        <v>73</v>
      </c>
      <c r="J11" s="20">
        <f t="shared" si="0"/>
        <v>391</v>
      </c>
      <c r="K11" s="21">
        <f t="shared" si="1"/>
        <v>411</v>
      </c>
      <c r="V11" s="15">
        <f t="shared" si="4"/>
        <v>90</v>
      </c>
      <c r="W11" s="15">
        <f t="shared" si="2"/>
        <v>7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94</v>
      </c>
      <c r="D12" s="23">
        <f>'DebitVL sens 1'!D12+'DebitPL sens 1'!D12*2</f>
        <v>87</v>
      </c>
      <c r="E12" s="23">
        <f>'DebitVL sens 1'!E12+'DebitPL sens 1'!E12*2</f>
        <v>12</v>
      </c>
      <c r="F12" s="23">
        <f>'DebitVL sens 1'!F12+'DebitPL sens 1'!F12*2</f>
        <v>13</v>
      </c>
      <c r="G12" s="23">
        <f>'DebitVL sens 1'!G12+'DebitPL sens 1'!G12*2</f>
        <v>106</v>
      </c>
      <c r="H12" s="23">
        <f>'DebitVL sens 1'!H12+'DebitPL sens 1'!H12*2</f>
        <v>108</v>
      </c>
      <c r="I12" s="24">
        <f>'DebitVL sens 1'!I12+'DebitPL sens 1'!I12*2</f>
        <v>105</v>
      </c>
      <c r="J12" s="20">
        <f t="shared" si="0"/>
        <v>500</v>
      </c>
      <c r="K12" s="21">
        <f t="shared" si="1"/>
        <v>525</v>
      </c>
      <c r="L12" s="4"/>
      <c r="M12" s="4"/>
      <c r="V12" s="15">
        <f t="shared" si="4"/>
        <v>94</v>
      </c>
      <c r="W12" s="15">
        <f t="shared" si="2"/>
        <v>13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78</v>
      </c>
      <c r="D13" s="23">
        <f>'DebitVL sens 1'!D13+'DebitPL sens 1'!D13*2</f>
        <v>72</v>
      </c>
      <c r="E13" s="23">
        <f>'DebitVL sens 1'!E13+'DebitPL sens 1'!E13*2</f>
        <v>27</v>
      </c>
      <c r="F13" s="23">
        <f>'DebitVL sens 1'!F13+'DebitPL sens 1'!F13*2</f>
        <v>17</v>
      </c>
      <c r="G13" s="23">
        <f>'DebitVL sens 1'!G13+'DebitPL sens 1'!G13*2</f>
        <v>62</v>
      </c>
      <c r="H13" s="23">
        <f>'DebitVL sens 1'!H13+'DebitPL sens 1'!H13*2</f>
        <v>85</v>
      </c>
      <c r="I13" s="24">
        <f>'DebitVL sens 1'!I13+'DebitPL sens 1'!I13*2</f>
        <v>84</v>
      </c>
      <c r="J13" s="20">
        <f t="shared" si="0"/>
        <v>381</v>
      </c>
      <c r="K13" s="21">
        <f t="shared" si="1"/>
        <v>425</v>
      </c>
      <c r="V13" s="15">
        <f t="shared" si="4"/>
        <v>78</v>
      </c>
      <c r="W13" s="15">
        <f t="shared" si="2"/>
        <v>17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56</v>
      </c>
      <c r="D14" s="23">
        <f>'DebitVL sens 1'!D14+'DebitPL sens 1'!D14*2</f>
        <v>61</v>
      </c>
      <c r="E14" s="23">
        <f>'DebitVL sens 1'!E14+'DebitPL sens 1'!E14*2</f>
        <v>32</v>
      </c>
      <c r="F14" s="23">
        <f>'DebitVL sens 1'!F14+'DebitPL sens 1'!F14*2</f>
        <v>23</v>
      </c>
      <c r="G14" s="23">
        <f>'DebitVL sens 1'!G14+'DebitPL sens 1'!G14*2</f>
        <v>60</v>
      </c>
      <c r="H14" s="23">
        <f>'DebitVL sens 1'!H14+'DebitPL sens 1'!H14*2</f>
        <v>50</v>
      </c>
      <c r="I14" s="24">
        <f>'DebitVL sens 1'!I14+'DebitPL sens 1'!I14*2</f>
        <v>51</v>
      </c>
      <c r="J14" s="20">
        <f t="shared" si="0"/>
        <v>278</v>
      </c>
      <c r="K14" s="21">
        <f t="shared" si="1"/>
        <v>333</v>
      </c>
      <c r="V14" s="15">
        <f t="shared" si="4"/>
        <v>56</v>
      </c>
      <c r="W14" s="15">
        <f t="shared" si="2"/>
        <v>23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69</v>
      </c>
      <c r="D15" s="23">
        <f>'DebitVL sens 1'!D15+'DebitPL sens 1'!D15*2</f>
        <v>71</v>
      </c>
      <c r="E15" s="23">
        <f>'DebitVL sens 1'!E15+'DebitPL sens 1'!E15*2</f>
        <v>30</v>
      </c>
      <c r="F15" s="23">
        <f>'DebitVL sens 1'!F15+'DebitPL sens 1'!F15*2</f>
        <v>17</v>
      </c>
      <c r="G15" s="23">
        <f>'DebitVL sens 1'!G15+'DebitPL sens 1'!G15*2</f>
        <v>57</v>
      </c>
      <c r="H15" s="23">
        <f>'DebitVL sens 1'!H15+'DebitPL sens 1'!H15*2</f>
        <v>69</v>
      </c>
      <c r="I15" s="24">
        <f>'DebitVL sens 1'!I15+'DebitPL sens 1'!I15*2</f>
        <v>80</v>
      </c>
      <c r="J15" s="20">
        <f t="shared" si="0"/>
        <v>346</v>
      </c>
      <c r="K15" s="21">
        <f t="shared" si="1"/>
        <v>393</v>
      </c>
      <c r="V15" s="15">
        <f t="shared" si="4"/>
        <v>69</v>
      </c>
      <c r="W15" s="15">
        <f t="shared" si="2"/>
        <v>17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64</v>
      </c>
      <c r="D16" s="23">
        <f>'DebitVL sens 1'!D16+'DebitPL sens 1'!D16*2</f>
        <v>89</v>
      </c>
      <c r="E16" s="23">
        <f>'DebitVL sens 1'!E16+'DebitPL sens 1'!E16*2</f>
        <v>24</v>
      </c>
      <c r="F16" s="23">
        <f>'DebitVL sens 1'!F16+'DebitPL sens 1'!F16*2</f>
        <v>17</v>
      </c>
      <c r="G16" s="23">
        <f>'DebitVL sens 1'!G16+'DebitPL sens 1'!G16*2</f>
        <v>75</v>
      </c>
      <c r="H16" s="23">
        <f>'DebitVL sens 1'!H16+'DebitPL sens 1'!H16*2</f>
        <v>71</v>
      </c>
      <c r="I16" s="24">
        <f>'DebitVL sens 1'!I16+'DebitPL sens 1'!I16*2</f>
        <v>64</v>
      </c>
      <c r="J16" s="20">
        <f t="shared" si="0"/>
        <v>363</v>
      </c>
      <c r="K16" s="21">
        <f t="shared" si="1"/>
        <v>404</v>
      </c>
      <c r="V16" s="15">
        <f t="shared" si="4"/>
        <v>64</v>
      </c>
      <c r="W16" s="15">
        <f t="shared" si="2"/>
        <v>17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101</v>
      </c>
      <c r="D17" s="23">
        <f>'DebitVL sens 1'!D17+'DebitPL sens 1'!D17*2</f>
        <v>77</v>
      </c>
      <c r="E17" s="23">
        <f>'DebitVL sens 1'!E17+'DebitPL sens 1'!E17*2</f>
        <v>28</v>
      </c>
      <c r="F17" s="23">
        <f>'DebitVL sens 1'!F17+'DebitPL sens 1'!F17*2</f>
        <v>12</v>
      </c>
      <c r="G17" s="23">
        <f>'DebitVL sens 1'!G17+'DebitPL sens 1'!G17*2</f>
        <v>91</v>
      </c>
      <c r="H17" s="23">
        <f>'DebitVL sens 1'!H17+'DebitPL sens 1'!H17*2</f>
        <v>84</v>
      </c>
      <c r="I17" s="24">
        <f>'DebitVL sens 1'!I17+'DebitPL sens 1'!I17*2</f>
        <v>97</v>
      </c>
      <c r="J17" s="20">
        <f t="shared" si="0"/>
        <v>450</v>
      </c>
      <c r="K17" s="21">
        <f t="shared" si="1"/>
        <v>490</v>
      </c>
      <c r="V17" s="15">
        <f t="shared" si="4"/>
        <v>101</v>
      </c>
      <c r="W17" s="15">
        <f t="shared" si="2"/>
        <v>12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80</v>
      </c>
      <c r="D18" s="23">
        <f>'DebitVL sens 1'!D18+'DebitPL sens 1'!D18*2</f>
        <v>89</v>
      </c>
      <c r="E18" s="23">
        <f>'DebitVL sens 1'!E18+'DebitPL sens 1'!E18*2</f>
        <v>20</v>
      </c>
      <c r="F18" s="23">
        <f>'DebitVL sens 1'!F18+'DebitPL sens 1'!F18*2</f>
        <v>18</v>
      </c>
      <c r="G18" s="23">
        <f>'DebitVL sens 1'!G18+'DebitPL sens 1'!G18*2</f>
        <v>68</v>
      </c>
      <c r="H18" s="23">
        <f>'DebitVL sens 1'!H18+'DebitPL sens 1'!H18*2</f>
        <v>66</v>
      </c>
      <c r="I18" s="24">
        <f>'DebitVL sens 1'!I18+'DebitPL sens 1'!I18*2</f>
        <v>59</v>
      </c>
      <c r="J18" s="20">
        <f t="shared" si="0"/>
        <v>362</v>
      </c>
      <c r="K18" s="21">
        <f t="shared" si="1"/>
        <v>400</v>
      </c>
      <c r="V18" s="15">
        <f t="shared" si="4"/>
        <v>80</v>
      </c>
      <c r="W18" s="15">
        <f t="shared" si="2"/>
        <v>18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77</v>
      </c>
      <c r="D19" s="23">
        <f>'DebitVL sens 1'!D19+'DebitPL sens 1'!D19*2</f>
        <v>96</v>
      </c>
      <c r="E19" s="23">
        <f>'DebitVL sens 1'!E19+'DebitPL sens 1'!E19*2</f>
        <v>26</v>
      </c>
      <c r="F19" s="23">
        <f>'DebitVL sens 1'!F19+'DebitPL sens 1'!F19*2</f>
        <v>12</v>
      </c>
      <c r="G19" s="23">
        <f>'DebitVL sens 1'!G19+'DebitPL sens 1'!G19*2</f>
        <v>79</v>
      </c>
      <c r="H19" s="23">
        <f>'DebitVL sens 1'!H19+'DebitPL sens 1'!H19*2</f>
        <v>84</v>
      </c>
      <c r="I19" s="24">
        <f>'DebitVL sens 1'!I19+'DebitPL sens 1'!I19*2</f>
        <v>81</v>
      </c>
      <c r="J19" s="20">
        <f t="shared" si="0"/>
        <v>417</v>
      </c>
      <c r="K19" s="21">
        <f t="shared" si="1"/>
        <v>455</v>
      </c>
      <c r="V19" s="15">
        <f t="shared" si="4"/>
        <v>77</v>
      </c>
      <c r="W19" s="15">
        <f t="shared" si="2"/>
        <v>12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87</v>
      </c>
      <c r="D20" s="23">
        <f>'DebitVL sens 1'!D20+'DebitPL sens 1'!D20*2</f>
        <v>97</v>
      </c>
      <c r="E20" s="23">
        <f>'DebitVL sens 1'!E20+'DebitPL sens 1'!E20*2</f>
        <v>24</v>
      </c>
      <c r="F20" s="23">
        <f>'DebitVL sens 1'!F20+'DebitPL sens 1'!F20*2</f>
        <v>11</v>
      </c>
      <c r="G20" s="23">
        <f>'DebitVL sens 1'!G20+'DebitPL sens 1'!G20*2</f>
        <v>79</v>
      </c>
      <c r="H20" s="23">
        <f>'DebitVL sens 1'!H20+'DebitPL sens 1'!H20*2</f>
        <v>80</v>
      </c>
      <c r="I20" s="24">
        <f>'DebitVL sens 1'!I20+'DebitPL sens 1'!I20*2</f>
        <v>76</v>
      </c>
      <c r="J20" s="20">
        <f t="shared" si="0"/>
        <v>419</v>
      </c>
      <c r="K20" s="21">
        <f t="shared" si="1"/>
        <v>454</v>
      </c>
      <c r="V20" s="15">
        <f t="shared" si="4"/>
        <v>87</v>
      </c>
      <c r="W20" s="15">
        <f t="shared" si="2"/>
        <v>11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96</v>
      </c>
      <c r="D21" s="23">
        <f>'DebitVL sens 1'!D21+'DebitPL sens 1'!D21*2</f>
        <v>86</v>
      </c>
      <c r="E21" s="23">
        <f>'DebitVL sens 1'!E21+'DebitPL sens 1'!E21*2</f>
        <v>18</v>
      </c>
      <c r="F21" s="23">
        <f>'DebitVL sens 1'!F21+'DebitPL sens 1'!F21*2</f>
        <v>15</v>
      </c>
      <c r="G21" s="23">
        <f>'DebitVL sens 1'!G21+'DebitPL sens 1'!G21*2</f>
        <v>90</v>
      </c>
      <c r="H21" s="23">
        <f>'DebitVL sens 1'!H21+'DebitPL sens 1'!H21*2</f>
        <v>91</v>
      </c>
      <c r="I21" s="24">
        <f>'DebitVL sens 1'!I21+'DebitPL sens 1'!I21*2</f>
        <v>85</v>
      </c>
      <c r="J21" s="20">
        <f t="shared" si="0"/>
        <v>448</v>
      </c>
      <c r="K21" s="21">
        <f t="shared" si="1"/>
        <v>481</v>
      </c>
      <c r="V21" s="15">
        <f t="shared" si="4"/>
        <v>96</v>
      </c>
      <c r="W21" s="15">
        <f t="shared" si="2"/>
        <v>15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62</v>
      </c>
      <c r="D22" s="23">
        <f>'DebitVL sens 1'!D22+'DebitPL sens 1'!D22*2</f>
        <v>43</v>
      </c>
      <c r="E22" s="23">
        <f>'DebitVL sens 1'!E22+'DebitPL sens 1'!E22*2</f>
        <v>15</v>
      </c>
      <c r="F22" s="23">
        <f>'DebitVL sens 1'!F22+'DebitPL sens 1'!F22*2</f>
        <v>15</v>
      </c>
      <c r="G22" s="23">
        <f>'DebitVL sens 1'!G22+'DebitPL sens 1'!G22*2</f>
        <v>52</v>
      </c>
      <c r="H22" s="23">
        <f>'DebitVL sens 1'!H22+'DebitPL sens 1'!H22*2</f>
        <v>60</v>
      </c>
      <c r="I22" s="24">
        <f>'DebitVL sens 1'!I22+'DebitPL sens 1'!I22*2</f>
        <v>67</v>
      </c>
      <c r="J22" s="20">
        <f t="shared" si="0"/>
        <v>284</v>
      </c>
      <c r="K22" s="21">
        <f t="shared" si="1"/>
        <v>314</v>
      </c>
      <c r="V22" s="15">
        <f t="shared" si="4"/>
        <v>62</v>
      </c>
      <c r="W22" s="15">
        <f t="shared" si="2"/>
        <v>15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33</v>
      </c>
      <c r="D23" s="23">
        <f>'DebitVL sens 1'!D23+'DebitPL sens 1'!D23*2</f>
        <v>37</v>
      </c>
      <c r="E23" s="23">
        <f>'DebitVL sens 1'!E23+'DebitPL sens 1'!E23*2</f>
        <v>15</v>
      </c>
      <c r="F23" s="23">
        <f>'DebitVL sens 1'!F23+'DebitPL sens 1'!F23*2</f>
        <v>19</v>
      </c>
      <c r="G23" s="23">
        <f>'DebitVL sens 1'!G23+'DebitPL sens 1'!G23*2</f>
        <v>36</v>
      </c>
      <c r="H23" s="23">
        <f>'DebitVL sens 1'!H23+'DebitPL sens 1'!H23*2</f>
        <v>26</v>
      </c>
      <c r="I23" s="24">
        <f>'DebitVL sens 1'!I23+'DebitPL sens 1'!I23*2</f>
        <v>44</v>
      </c>
      <c r="J23" s="20">
        <f t="shared" si="0"/>
        <v>176</v>
      </c>
      <c r="K23" s="21">
        <f t="shared" si="1"/>
        <v>210</v>
      </c>
      <c r="V23" s="15">
        <f t="shared" si="4"/>
        <v>33</v>
      </c>
      <c r="W23" s="15">
        <f t="shared" si="2"/>
        <v>19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31</v>
      </c>
      <c r="D24" s="23">
        <f>'DebitVL sens 1'!D24+'DebitPL sens 1'!D24*2</f>
        <v>49</v>
      </c>
      <c r="E24" s="23">
        <f>'DebitVL sens 1'!E24+'DebitPL sens 1'!E24*2</f>
        <v>14</v>
      </c>
      <c r="F24" s="23">
        <f>'DebitVL sens 1'!F24+'DebitPL sens 1'!F24*2</f>
        <v>7</v>
      </c>
      <c r="G24" s="23">
        <f>'DebitVL sens 1'!G24+'DebitPL sens 1'!G24*2</f>
        <v>30</v>
      </c>
      <c r="H24" s="23">
        <f>'DebitVL sens 1'!H24+'DebitPL sens 1'!H24*2</f>
        <v>32</v>
      </c>
      <c r="I24" s="24">
        <f>'DebitVL sens 1'!I24+'DebitPL sens 1'!I24*2</f>
        <v>22</v>
      </c>
      <c r="J24" s="20">
        <f t="shared" si="0"/>
        <v>164</v>
      </c>
      <c r="K24" s="21">
        <f t="shared" si="1"/>
        <v>185</v>
      </c>
      <c r="V24" s="15">
        <f t="shared" si="4"/>
        <v>31</v>
      </c>
      <c r="W24" s="15">
        <f t="shared" si="2"/>
        <v>7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65</v>
      </c>
      <c r="D25" s="23">
        <f>'DebitVL sens 1'!D25+'DebitPL sens 1'!D25*2</f>
        <v>45</v>
      </c>
      <c r="E25" s="23">
        <f>'DebitVL sens 1'!E25+'DebitPL sens 1'!E25*2</f>
        <v>4</v>
      </c>
      <c r="F25" s="23">
        <f>'DebitVL sens 1'!F25+'DebitPL sens 1'!F25*2</f>
        <v>5</v>
      </c>
      <c r="G25" s="23">
        <f>'DebitVL sens 1'!G25+'DebitPL sens 1'!G25*2</f>
        <v>46</v>
      </c>
      <c r="H25" s="23">
        <f>'DebitVL sens 1'!H25+'DebitPL sens 1'!H25*2</f>
        <v>46</v>
      </c>
      <c r="I25" s="24">
        <f>'DebitVL sens 1'!I25+'DebitPL sens 1'!I25*2</f>
        <v>56</v>
      </c>
      <c r="J25" s="20">
        <f t="shared" si="0"/>
        <v>258</v>
      </c>
      <c r="K25" s="21">
        <f t="shared" si="1"/>
        <v>267</v>
      </c>
      <c r="V25" s="15">
        <f t="shared" si="4"/>
        <v>65</v>
      </c>
      <c r="W25" s="15">
        <f t="shared" si="2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12</v>
      </c>
      <c r="D26" s="78">
        <f>'DebitVL sens 1'!D26+'DebitPL sens 1'!D26*2</f>
        <v>2</v>
      </c>
      <c r="E26" s="78">
        <f>'DebitVL sens 1'!E26+'DebitPL sens 1'!E26*2</f>
        <v>3</v>
      </c>
      <c r="F26" s="78">
        <f>'DebitVL sens 1'!F26+'DebitPL sens 1'!F26*2</f>
        <v>2</v>
      </c>
      <c r="G26" s="78">
        <f>'DebitVL sens 1'!G26+'DebitPL sens 1'!G26*2</f>
        <v>11</v>
      </c>
      <c r="H26" s="78">
        <f>'DebitVL sens 1'!H26+'DebitPL sens 1'!H26*2</f>
        <v>13</v>
      </c>
      <c r="I26" s="79">
        <f>'DebitVL sens 1'!I26+'DebitPL sens 1'!I26*2</f>
        <v>22</v>
      </c>
      <c r="J26" s="80">
        <f t="shared" si="0"/>
        <v>60</v>
      </c>
      <c r="K26" s="81">
        <f t="shared" si="1"/>
        <v>65</v>
      </c>
      <c r="L26" s="4"/>
      <c r="M26" s="4"/>
      <c r="V26" s="82">
        <f t="shared" si="4"/>
        <v>12</v>
      </c>
      <c r="W26" s="82">
        <f t="shared" si="2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8</v>
      </c>
      <c r="D27" s="27">
        <f>'DebitVL sens 1'!D27+'DebitPL sens 1'!D27*2</f>
        <v>6</v>
      </c>
      <c r="E27" s="27">
        <f>'DebitVL sens 1'!E27+'DebitPL sens 1'!E27*2</f>
        <v>4</v>
      </c>
      <c r="F27" s="27">
        <f>'DebitVL sens 1'!F27+'DebitPL sens 1'!F27*2</f>
        <v>0</v>
      </c>
      <c r="G27" s="27">
        <f>'DebitVL sens 1'!G27+'DebitPL sens 1'!G27*2</f>
        <v>11</v>
      </c>
      <c r="H27" s="27">
        <f>'DebitVL sens 1'!H27+'DebitPL sens 1'!H27*2</f>
        <v>1</v>
      </c>
      <c r="I27" s="28">
        <f>'DebitVL sens 1'!I27+'DebitPL sens 1'!I27*2</f>
        <v>0</v>
      </c>
      <c r="J27" s="29">
        <f t="shared" si="0"/>
        <v>26</v>
      </c>
      <c r="K27" s="30">
        <f t="shared" si="1"/>
        <v>30</v>
      </c>
      <c r="V27" s="15">
        <f t="shared" si="4"/>
        <v>8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6">SUM(C10:C25)</f>
        <v>1114</v>
      </c>
      <c r="D32" s="294">
        <f t="shared" si="6"/>
        <v>1118</v>
      </c>
      <c r="E32" s="294">
        <f t="shared" si="6"/>
        <v>309</v>
      </c>
      <c r="F32" s="294">
        <f t="shared" si="6"/>
        <v>212</v>
      </c>
      <c r="G32" s="294">
        <f t="shared" si="6"/>
        <v>1027</v>
      </c>
      <c r="H32" s="294">
        <f t="shared" si="6"/>
        <v>1054</v>
      </c>
      <c r="I32" s="294">
        <f t="shared" si="6"/>
        <v>1076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74</v>
      </c>
      <c r="D33" s="41">
        <f t="shared" si="7"/>
        <v>60</v>
      </c>
      <c r="E33" s="41">
        <f t="shared" si="7"/>
        <v>59</v>
      </c>
      <c r="F33" s="41">
        <f t="shared" si="7"/>
        <v>15</v>
      </c>
      <c r="G33" s="41">
        <f t="shared" si="7"/>
        <v>41</v>
      </c>
      <c r="H33" s="41">
        <f t="shared" si="7"/>
        <v>59</v>
      </c>
      <c r="I33" s="41">
        <f t="shared" si="7"/>
        <v>69</v>
      </c>
      <c r="J33" s="42">
        <f>SUM(J4:J27)</f>
        <v>5692</v>
      </c>
      <c r="K33" s="42">
        <f>SUM(C39:I39)-J33</f>
        <v>595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49.5</v>
      </c>
      <c r="D34" s="43">
        <f t="shared" si="8"/>
        <v>49.083333333333336</v>
      </c>
      <c r="E34" s="43">
        <f t="shared" si="8"/>
        <v>15.333333333333334</v>
      </c>
      <c r="F34" s="43">
        <f t="shared" si="8"/>
        <v>9.4583333333333339</v>
      </c>
      <c r="G34" s="43">
        <f t="shared" si="8"/>
        <v>44.5</v>
      </c>
      <c r="H34" s="43">
        <f t="shared" si="8"/>
        <v>46.375</v>
      </c>
      <c r="I34" s="44">
        <f t="shared" si="8"/>
        <v>47.708333333333336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2</v>
      </c>
      <c r="D35" s="41">
        <f t="shared" si="9"/>
        <v>2</v>
      </c>
      <c r="E35" s="41">
        <f t="shared" si="9"/>
        <v>0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0.90536026721806906</v>
      </c>
      <c r="K35" s="45">
        <f>K33/J39</f>
        <v>9.4639732781930969E-2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101</v>
      </c>
      <c r="D36" s="41">
        <f t="shared" si="10"/>
        <v>97</v>
      </c>
      <c r="E36" s="41">
        <f t="shared" si="10"/>
        <v>32</v>
      </c>
      <c r="F36" s="41">
        <f t="shared" si="10"/>
        <v>23</v>
      </c>
      <c r="G36" s="41">
        <f t="shared" si="10"/>
        <v>106</v>
      </c>
      <c r="H36" s="41">
        <f t="shared" si="10"/>
        <v>108</v>
      </c>
      <c r="I36" s="21">
        <f t="shared" si="10"/>
        <v>105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94</v>
      </c>
      <c r="D37" s="41">
        <f t="shared" si="11"/>
        <v>87</v>
      </c>
      <c r="E37" s="41">
        <f t="shared" si="11"/>
        <v>12</v>
      </c>
      <c r="F37" s="41">
        <f t="shared" si="11"/>
        <v>13</v>
      </c>
      <c r="G37" s="41">
        <f t="shared" si="11"/>
        <v>106</v>
      </c>
      <c r="H37" s="41">
        <f t="shared" si="11"/>
        <v>108</v>
      </c>
      <c r="I37" s="21">
        <f t="shared" si="11"/>
        <v>105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96</v>
      </c>
      <c r="D38" s="41">
        <f t="shared" si="12"/>
        <v>86</v>
      </c>
      <c r="E38" s="41">
        <f t="shared" si="12"/>
        <v>18</v>
      </c>
      <c r="F38" s="41">
        <f t="shared" si="12"/>
        <v>15</v>
      </c>
      <c r="G38" s="41">
        <f t="shared" si="12"/>
        <v>90</v>
      </c>
      <c r="H38" s="41">
        <f t="shared" si="12"/>
        <v>91</v>
      </c>
      <c r="I38" s="21">
        <f t="shared" si="12"/>
        <v>85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1188</v>
      </c>
      <c r="D39" s="53">
        <f t="shared" si="13"/>
        <v>1178</v>
      </c>
      <c r="E39" s="53">
        <f t="shared" si="13"/>
        <v>368</v>
      </c>
      <c r="F39" s="53">
        <f t="shared" si="13"/>
        <v>227</v>
      </c>
      <c r="G39" s="53">
        <f t="shared" si="13"/>
        <v>1068</v>
      </c>
      <c r="H39" s="53">
        <f t="shared" si="13"/>
        <v>1113</v>
      </c>
      <c r="I39" s="54">
        <f t="shared" si="13"/>
        <v>1145</v>
      </c>
      <c r="J39" s="55">
        <f>SUM(C39:I39)</f>
        <v>6287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1188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227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845</v>
      </c>
      <c r="W3" s="15">
        <f>MIN(C39:I39)</f>
        <v>220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2</v>
      </c>
      <c r="D4" s="18">
        <f>'DebitVL sens 1'!D4+'DebitPL sens 1'!D4</f>
        <v>3</v>
      </c>
      <c r="E4" s="18">
        <f>'DebitVL sens 1'!E4+'DebitPL sens 1'!E4</f>
        <v>0</v>
      </c>
      <c r="F4" s="18">
        <f>'DebitVL sens 1'!F4+'DebitPL sens 1'!F4</f>
        <v>1</v>
      </c>
      <c r="G4" s="18">
        <f>'DebitVL sens 1'!G4+'DebitPL sens 1'!G4</f>
        <v>1</v>
      </c>
      <c r="H4" s="18">
        <f>'DebitVL sens 1'!H4+'DebitPL sens 1'!H4</f>
        <v>0</v>
      </c>
      <c r="I4" s="19">
        <f>'DebitVL sens 1'!I4+'DebitPL sens 1'!I4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7</v>
      </c>
      <c r="K4" s="21">
        <f t="shared" ref="K4:K27" si="1">SUM(C4:I4)</f>
        <v>8</v>
      </c>
      <c r="V4" s="15">
        <f>IF($C$39=$V$3,$C4,IF($D$39=$V$3,$D4,IF($E$39=$V$3,$E4,IF($F$39=$V$3,$F4,IF($G$39=$V$3,$G4,IF($H$39=$V$3,$H4,IF($I$39=$V$3,$I4,FALSE)))))))</f>
        <v>2</v>
      </c>
      <c r="W4" s="15">
        <f t="shared" ref="W4:W27" si="2">IF($C$39=$W$3,$C4,IF($D$39=$W$3,$D4,IF($E$39=$W$3,$E4,IF($F$39=$W$3,$F4,IF($G$39=$W$3,$G4,IF($H$39=$W$3,$H4,IF($I$39=$W$3,$I4,FALSE)))))))</f>
        <v>1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2</v>
      </c>
      <c r="D5" s="23">
        <f>'DebitVL sens 1'!D5+'DebitPL sens 1'!D5</f>
        <v>1</v>
      </c>
      <c r="E5" s="23">
        <f>'DebitVL sens 1'!E5+'DebitPL sens 1'!E5</f>
        <v>2</v>
      </c>
      <c r="F5" s="23">
        <f>'DebitVL sens 1'!F5+'DebitPL sens 1'!F5</f>
        <v>8</v>
      </c>
      <c r="G5" s="23">
        <f>'DebitVL sens 1'!G5+'DebitPL sens 1'!G5</f>
        <v>0</v>
      </c>
      <c r="H5" s="23">
        <f>'DebitVL sens 1'!H5+'DebitPL sens 1'!H5</f>
        <v>1</v>
      </c>
      <c r="I5" s="24">
        <f>'DebitVL sens 1'!I5+'DebitPL sens 1'!I5</f>
        <v>1</v>
      </c>
      <c r="J5" s="20">
        <f t="shared" si="0"/>
        <v>5</v>
      </c>
      <c r="K5" s="21">
        <f t="shared" si="1"/>
        <v>15</v>
      </c>
      <c r="V5" s="15">
        <f t="shared" ref="V5:V27" si="4">IF($C$39=$V$3,C5,IF($D$39=$V$3,D5,IF($E$39=$V$3,E5,IF($F$39=$V$3,F5,IF($G$39=$V$3,G5,IF($H$39=$V$3,H5,IF($I$39=$V$3,I5,FALSE)))))))</f>
        <v>2</v>
      </c>
      <c r="W5" s="15">
        <f t="shared" si="2"/>
        <v>8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5</v>
      </c>
      <c r="D6" s="23">
        <f>'DebitVL sens 1'!D6+'DebitPL sens 1'!D6</f>
        <v>3</v>
      </c>
      <c r="E6" s="23">
        <f>'DebitVL sens 1'!E6+'DebitPL sens 1'!E6</f>
        <v>8</v>
      </c>
      <c r="F6" s="23">
        <f>'DebitVL sens 1'!F6+'DebitPL sens 1'!F6</f>
        <v>1</v>
      </c>
      <c r="G6" s="23">
        <f>'DebitVL sens 1'!G6+'DebitPL sens 1'!G6</f>
        <v>0</v>
      </c>
      <c r="H6" s="23">
        <f>'DebitVL sens 1'!H6+'DebitPL sens 1'!H6</f>
        <v>3</v>
      </c>
      <c r="I6" s="24">
        <f>'DebitVL sens 1'!I6+'DebitPL sens 1'!I6</f>
        <v>2</v>
      </c>
      <c r="J6" s="20">
        <f t="shared" si="0"/>
        <v>13</v>
      </c>
      <c r="K6" s="21">
        <f t="shared" si="1"/>
        <v>22</v>
      </c>
      <c r="V6" s="15">
        <f t="shared" si="4"/>
        <v>5</v>
      </c>
      <c r="W6" s="15">
        <f t="shared" si="2"/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2</v>
      </c>
      <c r="D7" s="23">
        <f>'DebitVL sens 1'!D7+'DebitPL sens 1'!D7</f>
        <v>2</v>
      </c>
      <c r="E7" s="23">
        <f>'DebitVL sens 1'!E7+'DebitPL sens 1'!E7</f>
        <v>9</v>
      </c>
      <c r="F7" s="23">
        <f>'DebitVL sens 1'!F7+'DebitPL sens 1'!F7</f>
        <v>3</v>
      </c>
      <c r="G7" s="23">
        <f>'DebitVL sens 1'!G7+'DebitPL sens 1'!G7</f>
        <v>0</v>
      </c>
      <c r="H7" s="23">
        <f>'DebitVL sens 1'!H7+'DebitPL sens 1'!H7</f>
        <v>1</v>
      </c>
      <c r="I7" s="24">
        <f>'DebitVL sens 1'!I7+'DebitPL sens 1'!I7</f>
        <v>0</v>
      </c>
      <c r="J7" s="20">
        <f t="shared" si="0"/>
        <v>5</v>
      </c>
      <c r="K7" s="21">
        <f t="shared" si="1"/>
        <v>17</v>
      </c>
      <c r="V7" s="15">
        <f t="shared" si="4"/>
        <v>2</v>
      </c>
      <c r="W7" s="15">
        <f t="shared" si="2"/>
        <v>3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8</v>
      </c>
      <c r="D8" s="23">
        <f>'DebitVL sens 1'!D8+'DebitPL sens 1'!D8</f>
        <v>8</v>
      </c>
      <c r="E8" s="23">
        <f>'DebitVL sens 1'!E8+'DebitPL sens 1'!E8</f>
        <v>8</v>
      </c>
      <c r="F8" s="23">
        <f>'DebitVL sens 1'!F8+'DebitPL sens 1'!F8</f>
        <v>0</v>
      </c>
      <c r="G8" s="23">
        <f>'DebitVL sens 1'!G8+'DebitPL sens 1'!G8</f>
        <v>5</v>
      </c>
      <c r="H8" s="23">
        <f>'DebitVL sens 1'!H8+'DebitPL sens 1'!H8</f>
        <v>7</v>
      </c>
      <c r="I8" s="24">
        <f>'DebitVL sens 1'!I8+'DebitPL sens 1'!I8</f>
        <v>8</v>
      </c>
      <c r="J8" s="20">
        <f t="shared" si="0"/>
        <v>36</v>
      </c>
      <c r="K8" s="21">
        <f t="shared" si="1"/>
        <v>44</v>
      </c>
      <c r="V8" s="15">
        <f t="shared" si="4"/>
        <v>8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23</v>
      </c>
      <c r="D9" s="23">
        <f>'DebitVL sens 1'!D9+'DebitPL sens 1'!D9</f>
        <v>22</v>
      </c>
      <c r="E9" s="23">
        <f>'DebitVL sens 1'!E9+'DebitPL sens 1'!E9</f>
        <v>17</v>
      </c>
      <c r="F9" s="23">
        <f>'DebitVL sens 1'!F9+'DebitPL sens 1'!F9</f>
        <v>0</v>
      </c>
      <c r="G9" s="23">
        <f>'DebitVL sens 1'!G9+'DebitPL sens 1'!G9</f>
        <v>9</v>
      </c>
      <c r="H9" s="23">
        <f>'DebitVL sens 1'!H9+'DebitPL sens 1'!H9</f>
        <v>21</v>
      </c>
      <c r="I9" s="24">
        <f>'DebitVL sens 1'!I9+'DebitPL sens 1'!I9</f>
        <v>25</v>
      </c>
      <c r="J9" s="20">
        <f t="shared" si="0"/>
        <v>100</v>
      </c>
      <c r="K9" s="21">
        <f t="shared" si="1"/>
        <v>117</v>
      </c>
      <c r="V9" s="15">
        <f t="shared" si="4"/>
        <v>23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24</v>
      </c>
      <c r="D10" s="23">
        <f>'DebitVL sens 1'!D10+'DebitPL sens 1'!D10</f>
        <v>26</v>
      </c>
      <c r="E10" s="23">
        <f>'DebitVL sens 1'!E10+'DebitPL sens 1'!E10</f>
        <v>5</v>
      </c>
      <c r="F10" s="23">
        <f>'DebitVL sens 1'!F10+'DebitPL sens 1'!F10</f>
        <v>4</v>
      </c>
      <c r="G10" s="23">
        <f>'DebitVL sens 1'!G10+'DebitPL sens 1'!G10</f>
        <v>21</v>
      </c>
      <c r="H10" s="23">
        <f>'DebitVL sens 1'!H10+'DebitPL sens 1'!H10</f>
        <v>20</v>
      </c>
      <c r="I10" s="24">
        <f>'DebitVL sens 1'!I10+'DebitPL sens 1'!I10</f>
        <v>23</v>
      </c>
      <c r="J10" s="20">
        <f t="shared" si="0"/>
        <v>114</v>
      </c>
      <c r="K10" s="21">
        <f t="shared" si="1"/>
        <v>123</v>
      </c>
      <c r="V10" s="15">
        <f t="shared" si="4"/>
        <v>24</v>
      </c>
      <c r="W10" s="15">
        <f t="shared" si="2"/>
        <v>4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53</v>
      </c>
      <c r="D11" s="23">
        <f>'DebitVL sens 1'!D11+'DebitPL sens 1'!D11</f>
        <v>54</v>
      </c>
      <c r="E11" s="23">
        <f>'DebitVL sens 1'!E11+'DebitPL sens 1'!E11</f>
        <v>10</v>
      </c>
      <c r="F11" s="23">
        <f>'DebitVL sens 1'!F11+'DebitPL sens 1'!F11</f>
        <v>7</v>
      </c>
      <c r="G11" s="23">
        <f>'DebitVL sens 1'!G11+'DebitPL sens 1'!G11</f>
        <v>43</v>
      </c>
      <c r="H11" s="23">
        <f>'DebitVL sens 1'!H11+'DebitPL sens 1'!H11</f>
        <v>46</v>
      </c>
      <c r="I11" s="24">
        <f>'DebitVL sens 1'!I11+'DebitPL sens 1'!I11</f>
        <v>49</v>
      </c>
      <c r="J11" s="20">
        <f t="shared" si="0"/>
        <v>245</v>
      </c>
      <c r="K11" s="21">
        <f t="shared" si="1"/>
        <v>262</v>
      </c>
      <c r="V11" s="15">
        <f t="shared" si="4"/>
        <v>53</v>
      </c>
      <c r="W11" s="15">
        <f t="shared" si="2"/>
        <v>7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57</v>
      </c>
      <c r="D12" s="23">
        <f>'DebitVL sens 1'!D12+'DebitPL sens 1'!D12</f>
        <v>48</v>
      </c>
      <c r="E12" s="23">
        <f>'DebitVL sens 1'!E12+'DebitPL sens 1'!E12</f>
        <v>10</v>
      </c>
      <c r="F12" s="23">
        <f>'DebitVL sens 1'!F12+'DebitPL sens 1'!F12</f>
        <v>11</v>
      </c>
      <c r="G12" s="23">
        <f>'DebitVL sens 1'!G12+'DebitPL sens 1'!G12</f>
        <v>63</v>
      </c>
      <c r="H12" s="23">
        <f>'DebitVL sens 1'!H12+'DebitPL sens 1'!H12</f>
        <v>64</v>
      </c>
      <c r="I12" s="24">
        <f>'DebitVL sens 1'!I12+'DebitPL sens 1'!I12</f>
        <v>63</v>
      </c>
      <c r="J12" s="20">
        <f t="shared" si="0"/>
        <v>295</v>
      </c>
      <c r="K12" s="21">
        <f t="shared" si="1"/>
        <v>316</v>
      </c>
      <c r="L12" s="4"/>
      <c r="M12" s="4"/>
      <c r="V12" s="15">
        <f t="shared" si="4"/>
        <v>57</v>
      </c>
      <c r="W12" s="15">
        <f t="shared" si="2"/>
        <v>11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43</v>
      </c>
      <c r="D13" s="23">
        <f>'DebitVL sens 1'!D13+'DebitPL sens 1'!D13</f>
        <v>43</v>
      </c>
      <c r="E13" s="23">
        <f>'DebitVL sens 1'!E13+'DebitPL sens 1'!E13</f>
        <v>23</v>
      </c>
      <c r="F13" s="23">
        <f>'DebitVL sens 1'!F13+'DebitPL sens 1'!F13</f>
        <v>17</v>
      </c>
      <c r="G13" s="23">
        <f>'DebitVL sens 1'!G13+'DebitPL sens 1'!G13</f>
        <v>37</v>
      </c>
      <c r="H13" s="23">
        <f>'DebitVL sens 1'!H13+'DebitPL sens 1'!H13</f>
        <v>51</v>
      </c>
      <c r="I13" s="24">
        <f>'DebitVL sens 1'!I13+'DebitPL sens 1'!I13</f>
        <v>47</v>
      </c>
      <c r="J13" s="20">
        <f t="shared" si="0"/>
        <v>221</v>
      </c>
      <c r="K13" s="21">
        <f t="shared" si="1"/>
        <v>261</v>
      </c>
      <c r="V13" s="15">
        <f t="shared" si="4"/>
        <v>43</v>
      </c>
      <c r="W13" s="15">
        <f t="shared" si="2"/>
        <v>17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33</v>
      </c>
      <c r="D14" s="23">
        <f>'DebitVL sens 1'!D14+'DebitPL sens 1'!D14</f>
        <v>39</v>
      </c>
      <c r="E14" s="23">
        <f>'DebitVL sens 1'!E14+'DebitPL sens 1'!E14</f>
        <v>29</v>
      </c>
      <c r="F14" s="23">
        <f>'DebitVL sens 1'!F14+'DebitPL sens 1'!F14</f>
        <v>22</v>
      </c>
      <c r="G14" s="23">
        <f>'DebitVL sens 1'!G14+'DebitPL sens 1'!G14</f>
        <v>39</v>
      </c>
      <c r="H14" s="23">
        <f>'DebitVL sens 1'!H14+'DebitPL sens 1'!H14</f>
        <v>31</v>
      </c>
      <c r="I14" s="24">
        <f>'DebitVL sens 1'!I14+'DebitPL sens 1'!I14</f>
        <v>35</v>
      </c>
      <c r="J14" s="20">
        <f t="shared" si="0"/>
        <v>177</v>
      </c>
      <c r="K14" s="21">
        <f t="shared" si="1"/>
        <v>228</v>
      </c>
      <c r="V14" s="15">
        <f t="shared" si="4"/>
        <v>33</v>
      </c>
      <c r="W14" s="15">
        <f t="shared" si="2"/>
        <v>22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46</v>
      </c>
      <c r="D15" s="23">
        <f>'DebitVL sens 1'!D15+'DebitPL sens 1'!D15</f>
        <v>45</v>
      </c>
      <c r="E15" s="23">
        <f>'DebitVL sens 1'!E15+'DebitPL sens 1'!E15</f>
        <v>27</v>
      </c>
      <c r="F15" s="23">
        <f>'DebitVL sens 1'!F15+'DebitPL sens 1'!F15</f>
        <v>17</v>
      </c>
      <c r="G15" s="23">
        <f>'DebitVL sens 1'!G15+'DebitPL sens 1'!G15</f>
        <v>36</v>
      </c>
      <c r="H15" s="23">
        <f>'DebitVL sens 1'!H15+'DebitPL sens 1'!H15</f>
        <v>45</v>
      </c>
      <c r="I15" s="24">
        <f>'DebitVL sens 1'!I15+'DebitPL sens 1'!I15</f>
        <v>52</v>
      </c>
      <c r="J15" s="20">
        <f t="shared" si="0"/>
        <v>224</v>
      </c>
      <c r="K15" s="21">
        <f t="shared" si="1"/>
        <v>268</v>
      </c>
      <c r="V15" s="15">
        <f t="shared" si="4"/>
        <v>46</v>
      </c>
      <c r="W15" s="15">
        <f t="shared" si="2"/>
        <v>17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46</v>
      </c>
      <c r="D16" s="23">
        <f>'DebitVL sens 1'!D16+'DebitPL sens 1'!D16</f>
        <v>71</v>
      </c>
      <c r="E16" s="23">
        <f>'DebitVL sens 1'!E16+'DebitPL sens 1'!E16</f>
        <v>22</v>
      </c>
      <c r="F16" s="23">
        <f>'DebitVL sens 1'!F16+'DebitPL sens 1'!F16</f>
        <v>17</v>
      </c>
      <c r="G16" s="23">
        <f>'DebitVL sens 1'!G16+'DebitPL sens 1'!G16</f>
        <v>50</v>
      </c>
      <c r="H16" s="23">
        <f>'DebitVL sens 1'!H16+'DebitPL sens 1'!H16</f>
        <v>52</v>
      </c>
      <c r="I16" s="24">
        <f>'DebitVL sens 1'!I16+'DebitPL sens 1'!I16</f>
        <v>44</v>
      </c>
      <c r="J16" s="20">
        <f t="shared" si="0"/>
        <v>263</v>
      </c>
      <c r="K16" s="21">
        <f t="shared" si="1"/>
        <v>302</v>
      </c>
      <c r="V16" s="15">
        <f t="shared" si="4"/>
        <v>46</v>
      </c>
      <c r="W16" s="15">
        <f t="shared" si="2"/>
        <v>17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76</v>
      </c>
      <c r="D17" s="23">
        <f>'DebitVL sens 1'!D17+'DebitPL sens 1'!D17</f>
        <v>56</v>
      </c>
      <c r="E17" s="23">
        <f>'DebitVL sens 1'!E17+'DebitPL sens 1'!E17</f>
        <v>25</v>
      </c>
      <c r="F17" s="23">
        <f>'DebitVL sens 1'!F17+'DebitPL sens 1'!F17</f>
        <v>11</v>
      </c>
      <c r="G17" s="23">
        <f>'DebitVL sens 1'!G17+'DebitPL sens 1'!G17</f>
        <v>73</v>
      </c>
      <c r="H17" s="23">
        <f>'DebitVL sens 1'!H17+'DebitPL sens 1'!H17</f>
        <v>67</v>
      </c>
      <c r="I17" s="24">
        <f>'DebitVL sens 1'!I17+'DebitPL sens 1'!I17</f>
        <v>74</v>
      </c>
      <c r="J17" s="20">
        <f t="shared" si="0"/>
        <v>346</v>
      </c>
      <c r="K17" s="21">
        <f t="shared" si="1"/>
        <v>382</v>
      </c>
      <c r="V17" s="15">
        <f t="shared" si="4"/>
        <v>76</v>
      </c>
      <c r="W17" s="15">
        <f t="shared" si="2"/>
        <v>11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54</v>
      </c>
      <c r="D18" s="23">
        <f>'DebitVL sens 1'!D18+'DebitPL sens 1'!D18</f>
        <v>59</v>
      </c>
      <c r="E18" s="23">
        <f>'DebitVL sens 1'!E18+'DebitPL sens 1'!E18</f>
        <v>20</v>
      </c>
      <c r="F18" s="23">
        <f>'DebitVL sens 1'!F18+'DebitPL sens 1'!F18</f>
        <v>18</v>
      </c>
      <c r="G18" s="23">
        <f>'DebitVL sens 1'!G18+'DebitPL sens 1'!G18</f>
        <v>48</v>
      </c>
      <c r="H18" s="23">
        <f>'DebitVL sens 1'!H18+'DebitPL sens 1'!H18</f>
        <v>43</v>
      </c>
      <c r="I18" s="24">
        <f>'DebitVL sens 1'!I18+'DebitPL sens 1'!I18</f>
        <v>47</v>
      </c>
      <c r="J18" s="20">
        <f t="shared" si="0"/>
        <v>251</v>
      </c>
      <c r="K18" s="21">
        <f t="shared" si="1"/>
        <v>289</v>
      </c>
      <c r="V18" s="15">
        <f t="shared" si="4"/>
        <v>54</v>
      </c>
      <c r="W18" s="15">
        <f t="shared" si="2"/>
        <v>18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52</v>
      </c>
      <c r="D19" s="23">
        <f>'DebitVL sens 1'!D19+'DebitPL sens 1'!D19</f>
        <v>71</v>
      </c>
      <c r="E19" s="23">
        <f>'DebitVL sens 1'!E19+'DebitPL sens 1'!E19</f>
        <v>24</v>
      </c>
      <c r="F19" s="23">
        <f>'DebitVL sens 1'!F19+'DebitPL sens 1'!F19</f>
        <v>12</v>
      </c>
      <c r="G19" s="23">
        <f>'DebitVL sens 1'!G19+'DebitPL sens 1'!G19</f>
        <v>49</v>
      </c>
      <c r="H19" s="23">
        <f>'DebitVL sens 1'!H19+'DebitPL sens 1'!H19</f>
        <v>56</v>
      </c>
      <c r="I19" s="24">
        <f>'DebitVL sens 1'!I19+'DebitPL sens 1'!I19</f>
        <v>53</v>
      </c>
      <c r="J19" s="20">
        <f t="shared" si="0"/>
        <v>281</v>
      </c>
      <c r="K19" s="21">
        <f t="shared" si="1"/>
        <v>317</v>
      </c>
      <c r="V19" s="15">
        <f t="shared" si="4"/>
        <v>52</v>
      </c>
      <c r="W19" s="15">
        <f t="shared" si="2"/>
        <v>12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68</v>
      </c>
      <c r="D20" s="23">
        <f>'DebitVL sens 1'!D20+'DebitPL sens 1'!D20</f>
        <v>77</v>
      </c>
      <c r="E20" s="23">
        <f>'DebitVL sens 1'!E20+'DebitPL sens 1'!E20</f>
        <v>24</v>
      </c>
      <c r="F20" s="23">
        <f>'DebitVL sens 1'!F20+'DebitPL sens 1'!F20</f>
        <v>11</v>
      </c>
      <c r="G20" s="23">
        <f>'DebitVL sens 1'!G20+'DebitPL sens 1'!G20</f>
        <v>61</v>
      </c>
      <c r="H20" s="23">
        <f>'DebitVL sens 1'!H20+'DebitPL sens 1'!H20</f>
        <v>65</v>
      </c>
      <c r="I20" s="24">
        <f>'DebitVL sens 1'!I20+'DebitPL sens 1'!I20</f>
        <v>62</v>
      </c>
      <c r="J20" s="20">
        <f t="shared" si="0"/>
        <v>333</v>
      </c>
      <c r="K20" s="21">
        <f t="shared" si="1"/>
        <v>368</v>
      </c>
      <c r="V20" s="15">
        <f t="shared" si="4"/>
        <v>68</v>
      </c>
      <c r="W20" s="15">
        <f t="shared" si="2"/>
        <v>11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84</v>
      </c>
      <c r="D21" s="23">
        <f>'DebitVL sens 1'!D21+'DebitPL sens 1'!D21</f>
        <v>68</v>
      </c>
      <c r="E21" s="23">
        <f>'DebitVL sens 1'!E21+'DebitPL sens 1'!E21</f>
        <v>15</v>
      </c>
      <c r="F21" s="23">
        <f>'DebitVL sens 1'!F21+'DebitPL sens 1'!F21</f>
        <v>15</v>
      </c>
      <c r="G21" s="23">
        <f>'DebitVL sens 1'!G21+'DebitPL sens 1'!G21</f>
        <v>74</v>
      </c>
      <c r="H21" s="23">
        <f>'DebitVL sens 1'!H21+'DebitPL sens 1'!H21</f>
        <v>76</v>
      </c>
      <c r="I21" s="24">
        <f>'DebitVL sens 1'!I21+'DebitPL sens 1'!I21</f>
        <v>73</v>
      </c>
      <c r="J21" s="20">
        <f t="shared" si="0"/>
        <v>375</v>
      </c>
      <c r="K21" s="21">
        <f t="shared" si="1"/>
        <v>405</v>
      </c>
      <c r="V21" s="15">
        <f t="shared" si="4"/>
        <v>84</v>
      </c>
      <c r="W21" s="15">
        <f t="shared" si="2"/>
        <v>15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51</v>
      </c>
      <c r="D22" s="23">
        <f>'DebitVL sens 1'!D22+'DebitPL sens 1'!D22</f>
        <v>37</v>
      </c>
      <c r="E22" s="23">
        <f>'DebitVL sens 1'!E22+'DebitPL sens 1'!E22</f>
        <v>14</v>
      </c>
      <c r="F22" s="23">
        <f>'DebitVL sens 1'!F22+'DebitPL sens 1'!F22</f>
        <v>15</v>
      </c>
      <c r="G22" s="23">
        <f>'DebitVL sens 1'!G22+'DebitPL sens 1'!G22</f>
        <v>44</v>
      </c>
      <c r="H22" s="23">
        <f>'DebitVL sens 1'!H22+'DebitPL sens 1'!H22</f>
        <v>50</v>
      </c>
      <c r="I22" s="24">
        <f>'DebitVL sens 1'!I22+'DebitPL sens 1'!I22</f>
        <v>57</v>
      </c>
      <c r="J22" s="20">
        <f t="shared" si="0"/>
        <v>239</v>
      </c>
      <c r="K22" s="21">
        <f t="shared" si="1"/>
        <v>268</v>
      </c>
      <c r="V22" s="15">
        <f t="shared" si="4"/>
        <v>51</v>
      </c>
      <c r="W22" s="15">
        <f t="shared" si="2"/>
        <v>15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27</v>
      </c>
      <c r="D23" s="23">
        <f>'DebitVL sens 1'!D23+'DebitPL sens 1'!D23</f>
        <v>27</v>
      </c>
      <c r="E23" s="23">
        <f>'DebitVL sens 1'!E23+'DebitPL sens 1'!E23</f>
        <v>14</v>
      </c>
      <c r="F23" s="23">
        <f>'DebitVL sens 1'!F23+'DebitPL sens 1'!F23</f>
        <v>16</v>
      </c>
      <c r="G23" s="23">
        <f>'DebitVL sens 1'!G23+'DebitPL sens 1'!G23</f>
        <v>30</v>
      </c>
      <c r="H23" s="23">
        <f>'DebitVL sens 1'!H23+'DebitPL sens 1'!H23</f>
        <v>19</v>
      </c>
      <c r="I23" s="24">
        <f>'DebitVL sens 1'!I23+'DebitPL sens 1'!I23</f>
        <v>32</v>
      </c>
      <c r="J23" s="20">
        <f t="shared" si="0"/>
        <v>135</v>
      </c>
      <c r="K23" s="21">
        <f t="shared" si="1"/>
        <v>165</v>
      </c>
      <c r="V23" s="15">
        <f t="shared" si="4"/>
        <v>27</v>
      </c>
      <c r="W23" s="15">
        <f t="shared" si="2"/>
        <v>16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22</v>
      </c>
      <c r="D24" s="23">
        <f>'DebitVL sens 1'!D24+'DebitPL sens 1'!D24</f>
        <v>36</v>
      </c>
      <c r="E24" s="23">
        <f>'DebitVL sens 1'!E24+'DebitPL sens 1'!E24</f>
        <v>14</v>
      </c>
      <c r="F24" s="23">
        <f>'DebitVL sens 1'!F24+'DebitPL sens 1'!F24</f>
        <v>7</v>
      </c>
      <c r="G24" s="23">
        <f>'DebitVL sens 1'!G24+'DebitPL sens 1'!G24</f>
        <v>18</v>
      </c>
      <c r="H24" s="23">
        <f>'DebitVL sens 1'!H24+'DebitPL sens 1'!H24</f>
        <v>20</v>
      </c>
      <c r="I24" s="24">
        <f>'DebitVL sens 1'!I24+'DebitPL sens 1'!I24</f>
        <v>16</v>
      </c>
      <c r="J24" s="20">
        <f t="shared" si="0"/>
        <v>112</v>
      </c>
      <c r="K24" s="21">
        <f t="shared" si="1"/>
        <v>133</v>
      </c>
      <c r="V24" s="15">
        <f t="shared" si="4"/>
        <v>22</v>
      </c>
      <c r="W24" s="15">
        <f t="shared" si="2"/>
        <v>7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50</v>
      </c>
      <c r="D25" s="23">
        <f>'DebitVL sens 1'!D25+'DebitPL sens 1'!D25</f>
        <v>35</v>
      </c>
      <c r="E25" s="23">
        <f>'DebitVL sens 1'!E25+'DebitPL sens 1'!E25</f>
        <v>3</v>
      </c>
      <c r="F25" s="23">
        <f>'DebitVL sens 1'!F25+'DebitPL sens 1'!F25</f>
        <v>5</v>
      </c>
      <c r="G25" s="23">
        <f>'DebitVL sens 1'!G25+'DebitPL sens 1'!G25</f>
        <v>39</v>
      </c>
      <c r="H25" s="23">
        <f>'DebitVL sens 1'!H25+'DebitPL sens 1'!H25</f>
        <v>38</v>
      </c>
      <c r="I25" s="24">
        <f>'DebitVL sens 1'!I25+'DebitPL sens 1'!I25</f>
        <v>44</v>
      </c>
      <c r="J25" s="20">
        <f t="shared" si="0"/>
        <v>206</v>
      </c>
      <c r="K25" s="21">
        <f t="shared" si="1"/>
        <v>214</v>
      </c>
      <c r="V25" s="15">
        <f t="shared" si="4"/>
        <v>50</v>
      </c>
      <c r="W25" s="15">
        <f t="shared" si="2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11</v>
      </c>
      <c r="D26" s="78">
        <f>'DebitVL sens 1'!D26+'DebitPL sens 1'!D26</f>
        <v>2</v>
      </c>
      <c r="E26" s="78">
        <f>'DebitVL sens 1'!E26+'DebitPL sens 1'!E26</f>
        <v>3</v>
      </c>
      <c r="F26" s="78">
        <f>'DebitVL sens 1'!F26+'DebitPL sens 1'!F26</f>
        <v>2</v>
      </c>
      <c r="G26" s="78">
        <f>'DebitVL sens 1'!G26+'DebitPL sens 1'!G26</f>
        <v>10</v>
      </c>
      <c r="H26" s="78">
        <f>'DebitVL sens 1'!H26+'DebitPL sens 1'!H26</f>
        <v>9</v>
      </c>
      <c r="I26" s="79">
        <f>'DebitVL sens 1'!I26+'DebitPL sens 1'!I26</f>
        <v>16</v>
      </c>
      <c r="J26" s="80">
        <f t="shared" si="0"/>
        <v>48</v>
      </c>
      <c r="K26" s="81">
        <f t="shared" si="1"/>
        <v>53</v>
      </c>
      <c r="L26" s="4"/>
      <c r="M26" s="4"/>
      <c r="V26" s="82">
        <f t="shared" si="4"/>
        <v>11</v>
      </c>
      <c r="W26" s="82">
        <f t="shared" si="2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6</v>
      </c>
      <c r="D27" s="27">
        <f>'DebitVL sens 1'!D27+'DebitPL sens 1'!D27</f>
        <v>4</v>
      </c>
      <c r="E27" s="27">
        <f>'DebitVL sens 1'!E27+'DebitPL sens 1'!E27</f>
        <v>4</v>
      </c>
      <c r="F27" s="27">
        <f>'DebitVL sens 1'!F27+'DebitPL sens 1'!F27</f>
        <v>0</v>
      </c>
      <c r="G27" s="27">
        <f>'DebitVL sens 1'!G27+'DebitPL sens 1'!G27</f>
        <v>7</v>
      </c>
      <c r="H27" s="27">
        <f>'DebitVL sens 1'!H27+'DebitPL sens 1'!H27</f>
        <v>1</v>
      </c>
      <c r="I27" s="28">
        <f>'DebitVL sens 1'!I27+'DebitPL sens 1'!I27</f>
        <v>0</v>
      </c>
      <c r="J27" s="29">
        <f t="shared" si="0"/>
        <v>18</v>
      </c>
      <c r="K27" s="30">
        <f t="shared" si="1"/>
        <v>22</v>
      </c>
      <c r="V27" s="15">
        <f t="shared" si="4"/>
        <v>6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6">SUM(C10:C25)</f>
        <v>786</v>
      </c>
      <c r="D32" s="294">
        <f t="shared" si="6"/>
        <v>792</v>
      </c>
      <c r="E32" s="294">
        <f t="shared" si="6"/>
        <v>279</v>
      </c>
      <c r="F32" s="294">
        <f t="shared" si="6"/>
        <v>205</v>
      </c>
      <c r="G32" s="294">
        <f t="shared" si="6"/>
        <v>725</v>
      </c>
      <c r="H32" s="294">
        <f t="shared" si="6"/>
        <v>743</v>
      </c>
      <c r="I32" s="294">
        <f t="shared" si="6"/>
        <v>771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59</v>
      </c>
      <c r="D33" s="41">
        <f t="shared" si="7"/>
        <v>45</v>
      </c>
      <c r="E33" s="41">
        <f t="shared" si="7"/>
        <v>51</v>
      </c>
      <c r="F33" s="41">
        <f t="shared" si="7"/>
        <v>15</v>
      </c>
      <c r="G33" s="41">
        <f t="shared" si="7"/>
        <v>32</v>
      </c>
      <c r="H33" s="41">
        <f t="shared" si="7"/>
        <v>43</v>
      </c>
      <c r="I33" s="41">
        <f t="shared" si="7"/>
        <v>53</v>
      </c>
      <c r="J33" s="42">
        <f>SUM(J4:J27)</f>
        <v>4049</v>
      </c>
      <c r="K33" s="42">
        <f>SUM(C39:I39)-J33</f>
        <v>550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35.208333333333336</v>
      </c>
      <c r="D34" s="43">
        <f t="shared" si="8"/>
        <v>34.875</v>
      </c>
      <c r="E34" s="43">
        <f t="shared" si="8"/>
        <v>13.75</v>
      </c>
      <c r="F34" s="43">
        <f t="shared" si="8"/>
        <v>9.1666666666666661</v>
      </c>
      <c r="G34" s="43">
        <f t="shared" si="8"/>
        <v>31.541666666666668</v>
      </c>
      <c r="H34" s="43">
        <f t="shared" si="8"/>
        <v>32.75</v>
      </c>
      <c r="I34" s="44">
        <f t="shared" si="8"/>
        <v>34.333333333333336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2</v>
      </c>
      <c r="D35" s="41">
        <f t="shared" si="9"/>
        <v>1</v>
      </c>
      <c r="E35" s="41">
        <f t="shared" si="9"/>
        <v>0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0.88040878451837357</v>
      </c>
      <c r="K35" s="45">
        <f>K33/J39</f>
        <v>0.11959121548162643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84</v>
      </c>
      <c r="D36" s="41">
        <f t="shared" si="10"/>
        <v>77</v>
      </c>
      <c r="E36" s="41">
        <f t="shared" si="10"/>
        <v>29</v>
      </c>
      <c r="F36" s="41">
        <f t="shared" si="10"/>
        <v>22</v>
      </c>
      <c r="G36" s="41">
        <f t="shared" si="10"/>
        <v>74</v>
      </c>
      <c r="H36" s="41">
        <f t="shared" si="10"/>
        <v>76</v>
      </c>
      <c r="I36" s="21">
        <f t="shared" si="10"/>
        <v>74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57</v>
      </c>
      <c r="D37" s="41">
        <f t="shared" si="11"/>
        <v>48</v>
      </c>
      <c r="E37" s="41">
        <f t="shared" si="11"/>
        <v>10</v>
      </c>
      <c r="F37" s="41">
        <f t="shared" si="11"/>
        <v>11</v>
      </c>
      <c r="G37" s="41">
        <f t="shared" si="11"/>
        <v>63</v>
      </c>
      <c r="H37" s="41">
        <f t="shared" si="11"/>
        <v>64</v>
      </c>
      <c r="I37" s="21">
        <f t="shared" si="11"/>
        <v>63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84</v>
      </c>
      <c r="D38" s="41">
        <f t="shared" si="12"/>
        <v>68</v>
      </c>
      <c r="E38" s="41">
        <f t="shared" si="12"/>
        <v>15</v>
      </c>
      <c r="F38" s="41">
        <f t="shared" si="12"/>
        <v>15</v>
      </c>
      <c r="G38" s="41">
        <f t="shared" si="12"/>
        <v>74</v>
      </c>
      <c r="H38" s="41">
        <f t="shared" si="12"/>
        <v>76</v>
      </c>
      <c r="I38" s="21">
        <f t="shared" si="12"/>
        <v>73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845</v>
      </c>
      <c r="D39" s="53">
        <f t="shared" si="13"/>
        <v>837</v>
      </c>
      <c r="E39" s="53">
        <f t="shared" si="13"/>
        <v>330</v>
      </c>
      <c r="F39" s="53">
        <f t="shared" si="13"/>
        <v>220</v>
      </c>
      <c r="G39" s="53">
        <f t="shared" si="13"/>
        <v>757</v>
      </c>
      <c r="H39" s="53">
        <f t="shared" si="13"/>
        <v>786</v>
      </c>
      <c r="I39" s="54">
        <f t="shared" si="13"/>
        <v>824</v>
      </c>
      <c r="J39" s="55">
        <f>SUM(C39:I39)</f>
        <v>4599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845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220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2019-09-20T08:34:04Z</cp:lastPrinted>
  <dcterms:created xsi:type="dcterms:W3CDTF">1999-03-30T07:06:03Z</dcterms:created>
  <dcterms:modified xsi:type="dcterms:W3CDTF">2019-09-20T08:54:44Z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